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9395" windowHeight="7140" tabRatio="689"/>
  </bookViews>
  <sheets>
    <sheet name="法人全体" sheetId="1" r:id="rId1"/>
    <sheet name="第一号第一" sheetId="9" r:id="rId2"/>
    <sheet name="第二号第一" sheetId="10" r:id="rId3"/>
    <sheet name="第三号第一" sheetId="11" r:id="rId4"/>
    <sheet name="別紙④" sheetId="12" r:id="rId5"/>
    <sheet name="事業区分" sheetId="5" r:id="rId6"/>
    <sheet name="第一号第三" sheetId="14" r:id="rId7"/>
    <sheet name="第二号第三" sheetId="15" r:id="rId8"/>
    <sheet name="第三号第三" sheetId="16" r:id="rId9"/>
    <sheet name="拠点区分（社協事業）" sheetId="6" r:id="rId10"/>
    <sheet name="社協第一号第四" sheetId="17" r:id="rId11"/>
    <sheet name="社協第二号第四" sheetId="18" r:id="rId12"/>
    <sheet name="社協第三号第四" sheetId="19" r:id="rId13"/>
    <sheet name="拠点区分 (在宅事業)" sheetId="8" r:id="rId14"/>
    <sheet name="在宅第一号第四" sheetId="20" r:id="rId15"/>
    <sheet name="在宅第二号第四" sheetId="21" r:id="rId16"/>
    <sheet name="在宅第三号第四" sheetId="22" r:id="rId17"/>
  </sheets>
  <definedNames>
    <definedName name="_xlnm.Print_Area" localSheetId="13">'拠点区分 (在宅事業)'!$A$1:$I$33</definedName>
    <definedName name="_xlnm.Print_Area" localSheetId="5">事業区分!$A$1:$I$33</definedName>
    <definedName name="_xlnm.Print_Area" localSheetId="6">第一号第三!$A$1:$H$46</definedName>
    <definedName name="_xlnm.Print_Area" localSheetId="8">第三号第三!$A$1:$G$19</definedName>
    <definedName name="_xlnm.Print_Titles" localSheetId="14">在宅第一号第四!$A:$C,在宅第一号第四!$2:$4</definedName>
    <definedName name="_xlnm.Print_Titles" localSheetId="16">在宅第三号第四!$A:$A,在宅第三号第四!$2:$5</definedName>
    <definedName name="_xlnm.Print_Titles" localSheetId="15">在宅第二号第四!$A:$C,在宅第二号第四!$2:$4</definedName>
    <definedName name="_xlnm.Print_Titles" localSheetId="10">社協第一号第四!$A:$C,社協第一号第四!$2:$4</definedName>
    <definedName name="_xlnm.Print_Titles" localSheetId="12">社協第三号第四!$A:$A,社協第三号第四!$2:$5</definedName>
    <definedName name="_xlnm.Print_Titles" localSheetId="11">社協第二号第四!$A:$C,社協第二号第四!$2:$4</definedName>
    <definedName name="_xlnm.Print_Titles" localSheetId="1">第一号第一!$A:$C,第一号第一!$2:$4</definedName>
    <definedName name="_xlnm.Print_Titles" localSheetId="3">第三号第一!$A:$A,第三号第一!$2:$5</definedName>
    <definedName name="_xlnm.Print_Titles" localSheetId="8">第三号第三!$A:$A,第三号第三!$2:$4</definedName>
    <definedName name="_xlnm.Print_Titles" localSheetId="2">第二号第一!$A:$C,第二号第一!$2:$4</definedName>
    <definedName name="_xlnm.Print_Titles" localSheetId="4">別紙④!$A:$C,別紙④!$2:$4</definedName>
  </definedNames>
  <calcPr calcId="145621"/>
</workbook>
</file>

<file path=xl/calcChain.xml><?xml version="1.0" encoding="utf-8"?>
<calcChain xmlns="http://schemas.openxmlformats.org/spreadsheetml/2006/main">
  <c r="D34" i="19" l="1"/>
  <c r="H33" i="19"/>
  <c r="D33" i="19"/>
  <c r="H32" i="19"/>
  <c r="D32" i="19"/>
  <c r="H31" i="19"/>
  <c r="D31" i="19"/>
  <c r="D30" i="19"/>
  <c r="H29" i="19"/>
  <c r="D29" i="19"/>
  <c r="H28" i="19"/>
  <c r="D28" i="19"/>
  <c r="H27" i="19"/>
  <c r="D27" i="19"/>
  <c r="H26" i="19"/>
  <c r="D26" i="19"/>
  <c r="H25" i="19"/>
  <c r="D25" i="19"/>
  <c r="H24" i="19"/>
  <c r="D24" i="19"/>
  <c r="H23" i="19"/>
  <c r="D23" i="19"/>
  <c r="H22" i="19"/>
  <c r="D22" i="19"/>
  <c r="F21" i="19"/>
  <c r="H21" i="19" s="1"/>
  <c r="D21" i="19"/>
  <c r="H20" i="19"/>
  <c r="D20" i="19"/>
  <c r="H19" i="19"/>
  <c r="D19" i="19"/>
  <c r="H18" i="19"/>
  <c r="D18" i="19"/>
  <c r="H17" i="19"/>
  <c r="F17" i="19"/>
  <c r="D17" i="19"/>
  <c r="H16" i="19"/>
  <c r="D16" i="19"/>
  <c r="B16" i="19"/>
  <c r="B11" i="19" s="1"/>
  <c r="D11" i="19" s="1"/>
  <c r="H15" i="19"/>
  <c r="F15" i="19"/>
  <c r="D15" i="19"/>
  <c r="D14" i="19"/>
  <c r="D13" i="19"/>
  <c r="H12" i="19"/>
  <c r="B12" i="19"/>
  <c r="D12" i="19" s="1"/>
  <c r="H11" i="19"/>
  <c r="F11" i="19"/>
  <c r="H10" i="19"/>
  <c r="D10" i="19"/>
  <c r="H9" i="19"/>
  <c r="D9" i="19"/>
  <c r="H8" i="19"/>
  <c r="D8" i="19"/>
  <c r="H7" i="19"/>
  <c r="D7" i="19"/>
  <c r="H6" i="19"/>
  <c r="F6" i="19"/>
  <c r="F13" i="19" s="1"/>
  <c r="B6" i="19"/>
  <c r="B35" i="19" s="1"/>
  <c r="F34" i="19" l="1"/>
  <c r="H34" i="19" s="1"/>
  <c r="D35" i="19"/>
  <c r="F30" i="19"/>
  <c r="H30" i="19" s="1"/>
  <c r="H13" i="19"/>
  <c r="F35" i="19"/>
  <c r="H35" i="19" s="1"/>
  <c r="D6" i="19"/>
  <c r="F139" i="18" l="1"/>
  <c r="F138" i="18"/>
  <c r="F137" i="18"/>
  <c r="F136" i="18"/>
  <c r="F135" i="18"/>
  <c r="F134" i="18"/>
  <c r="F133" i="18"/>
  <c r="F132" i="18"/>
  <c r="F131" i="18"/>
  <c r="E130" i="18"/>
  <c r="F130" i="18" s="1"/>
  <c r="D130" i="18"/>
  <c r="F129" i="18"/>
  <c r="F128" i="18"/>
  <c r="F127" i="18"/>
  <c r="E126" i="18"/>
  <c r="D126" i="18"/>
  <c r="F126" i="18" s="1"/>
  <c r="F125" i="18"/>
  <c r="F124" i="18"/>
  <c r="F122" i="18"/>
  <c r="F118" i="18"/>
  <c r="F117" i="18"/>
  <c r="E117" i="18"/>
  <c r="E119" i="18" s="1"/>
  <c r="D117" i="18"/>
  <c r="F116" i="18"/>
  <c r="F115" i="18"/>
  <c r="E114" i="18"/>
  <c r="D114" i="18"/>
  <c r="F114" i="18" s="1"/>
  <c r="E113" i="18"/>
  <c r="F112" i="18"/>
  <c r="F111" i="18"/>
  <c r="E110" i="18"/>
  <c r="D110" i="18"/>
  <c r="F110" i="18" s="1"/>
  <c r="F109" i="18"/>
  <c r="E108" i="18"/>
  <c r="D108" i="18"/>
  <c r="F108" i="18" s="1"/>
  <c r="E106" i="18"/>
  <c r="F105" i="18"/>
  <c r="F104" i="18"/>
  <c r="E103" i="18"/>
  <c r="F102" i="18"/>
  <c r="F101" i="18"/>
  <c r="E100" i="18"/>
  <c r="D100" i="18"/>
  <c r="F100" i="18" s="1"/>
  <c r="F99" i="18"/>
  <c r="F96" i="18"/>
  <c r="F95" i="18"/>
  <c r="E95" i="18"/>
  <c r="D95" i="18"/>
  <c r="F94" i="18"/>
  <c r="F93" i="18"/>
  <c r="F92" i="18"/>
  <c r="F91" i="18"/>
  <c r="E90" i="18"/>
  <c r="F90" i="18" s="1"/>
  <c r="D90" i="18"/>
  <c r="F89" i="18"/>
  <c r="E88" i="18"/>
  <c r="F88" i="18" s="1"/>
  <c r="D88" i="18"/>
  <c r="F87" i="18"/>
  <c r="E86" i="18"/>
  <c r="F86" i="18" s="1"/>
  <c r="D86" i="18"/>
  <c r="F85" i="18"/>
  <c r="E84" i="18"/>
  <c r="F84" i="18" s="1"/>
  <c r="D84" i="18"/>
  <c r="F83" i="18"/>
  <c r="F82" i="18"/>
  <c r="F81" i="18"/>
  <c r="E81" i="18"/>
  <c r="D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E58" i="18"/>
  <c r="D58" i="18"/>
  <c r="F58" i="18" s="1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E36" i="18"/>
  <c r="D36" i="18"/>
  <c r="F36" i="18" s="1"/>
  <c r="F35" i="18"/>
  <c r="F34" i="18"/>
  <c r="F33" i="18"/>
  <c r="F32" i="18"/>
  <c r="F31" i="18"/>
  <c r="F30" i="18"/>
  <c r="E29" i="18"/>
  <c r="E97" i="18" s="1"/>
  <c r="D29" i="18"/>
  <c r="D97" i="18" s="1"/>
  <c r="F27" i="18"/>
  <c r="E26" i="18"/>
  <c r="D26" i="18"/>
  <c r="F26" i="18" s="1"/>
  <c r="F25" i="18"/>
  <c r="E24" i="18"/>
  <c r="D24" i="18"/>
  <c r="F24" i="18" s="1"/>
  <c r="F23" i="18"/>
  <c r="F22" i="18"/>
  <c r="E21" i="18"/>
  <c r="D21" i="18"/>
  <c r="F21" i="18" s="1"/>
  <c r="F20" i="18"/>
  <c r="F19" i="18"/>
  <c r="F18" i="18"/>
  <c r="F17" i="18"/>
  <c r="E17" i="18"/>
  <c r="D17" i="18"/>
  <c r="F16" i="18"/>
  <c r="F15" i="18"/>
  <c r="F14" i="18"/>
  <c r="F13" i="18"/>
  <c r="E12" i="18"/>
  <c r="F12" i="18" s="1"/>
  <c r="D12" i="18"/>
  <c r="F11" i="18"/>
  <c r="F10" i="18"/>
  <c r="F9" i="18"/>
  <c r="E9" i="18"/>
  <c r="D9" i="18"/>
  <c r="F8" i="18"/>
  <c r="F7" i="18"/>
  <c r="F6" i="18"/>
  <c r="E5" i="18"/>
  <c r="E28" i="18" s="1"/>
  <c r="E98" i="18" s="1"/>
  <c r="E107" i="18" s="1"/>
  <c r="D5" i="18"/>
  <c r="F5" i="18" s="1"/>
  <c r="E120" i="18" l="1"/>
  <c r="E121" i="18" s="1"/>
  <c r="E123" i="18" s="1"/>
  <c r="E140" i="18" s="1"/>
  <c r="F97" i="18"/>
  <c r="D28" i="18"/>
  <c r="F29" i="18"/>
  <c r="D103" i="18"/>
  <c r="D113" i="18"/>
  <c r="D119" i="18"/>
  <c r="F119" i="18" s="1"/>
  <c r="D106" i="18" l="1"/>
  <c r="F106" i="18" s="1"/>
  <c r="F103" i="18"/>
  <c r="F28" i="18"/>
  <c r="D98" i="18"/>
  <c r="D120" i="18"/>
  <c r="F120" i="18" s="1"/>
  <c r="F113" i="18"/>
  <c r="F98" i="18" l="1"/>
  <c r="D107" i="18"/>
  <c r="D121" i="18" l="1"/>
  <c r="F107" i="18"/>
  <c r="F121" i="18" l="1"/>
  <c r="D123" i="18"/>
  <c r="D140" i="18" l="1"/>
  <c r="F140" i="18" s="1"/>
  <c r="F123" i="18"/>
  <c r="F131" i="17" l="1"/>
  <c r="F128" i="17"/>
  <c r="F125" i="17"/>
  <c r="E124" i="17"/>
  <c r="D124" i="17"/>
  <c r="F124" i="17" s="1"/>
  <c r="F123" i="17"/>
  <c r="F122" i="17"/>
  <c r="F121" i="17"/>
  <c r="F120" i="17"/>
  <c r="F119" i="17"/>
  <c r="F118" i="17"/>
  <c r="F117" i="17"/>
  <c r="F116" i="17"/>
  <c r="F115" i="17"/>
  <c r="E114" i="17"/>
  <c r="D114" i="17"/>
  <c r="F114" i="17" s="1"/>
  <c r="F113" i="17"/>
  <c r="F112" i="17"/>
  <c r="E111" i="17"/>
  <c r="E126" i="17" s="1"/>
  <c r="D111" i="17"/>
  <c r="F111" i="17" s="1"/>
  <c r="D110" i="17"/>
  <c r="F109" i="17"/>
  <c r="F108" i="17"/>
  <c r="F107" i="17"/>
  <c r="F106" i="17"/>
  <c r="F105" i="17"/>
  <c r="E105" i="17"/>
  <c r="E110" i="17" s="1"/>
  <c r="E127" i="17" s="1"/>
  <c r="D105" i="17"/>
  <c r="E103" i="17"/>
  <c r="F102" i="17"/>
  <c r="E101" i="17"/>
  <c r="D101" i="17"/>
  <c r="F101" i="17" s="1"/>
  <c r="F99" i="17"/>
  <c r="E98" i="17"/>
  <c r="D98" i="17"/>
  <c r="F98" i="17" s="1"/>
  <c r="F97" i="17"/>
  <c r="E96" i="17"/>
  <c r="E100" i="17" s="1"/>
  <c r="E104" i="17" s="1"/>
  <c r="D96" i="17"/>
  <c r="F96" i="17" s="1"/>
  <c r="F93" i="17"/>
  <c r="E92" i="17"/>
  <c r="F92" i="17" s="1"/>
  <c r="D92" i="17"/>
  <c r="F91" i="17"/>
  <c r="E90" i="17"/>
  <c r="F90" i="17" s="1"/>
  <c r="D90" i="17"/>
  <c r="F89" i="17"/>
  <c r="E88" i="17"/>
  <c r="F88" i="17" s="1"/>
  <c r="D88" i="17"/>
  <c r="F87" i="17"/>
  <c r="F86" i="17"/>
  <c r="F85" i="17"/>
  <c r="E85" i="17"/>
  <c r="D85" i="17"/>
  <c r="F84" i="17"/>
  <c r="F83" i="17"/>
  <c r="E83" i="17"/>
  <c r="D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E61" i="17"/>
  <c r="D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E39" i="17"/>
  <c r="D39" i="17"/>
  <c r="F38" i="17"/>
  <c r="F37" i="17"/>
  <c r="F36" i="17"/>
  <c r="F35" i="17"/>
  <c r="F34" i="17"/>
  <c r="F33" i="17"/>
  <c r="E32" i="17"/>
  <c r="D32" i="17"/>
  <c r="D94" i="17" s="1"/>
  <c r="F30" i="17"/>
  <c r="F29" i="17"/>
  <c r="E28" i="17"/>
  <c r="D28" i="17"/>
  <c r="F28" i="17" s="1"/>
  <c r="F27" i="17"/>
  <c r="F26" i="17"/>
  <c r="E25" i="17"/>
  <c r="D25" i="17"/>
  <c r="F25" i="17" s="1"/>
  <c r="F24" i="17"/>
  <c r="F23" i="17"/>
  <c r="E22" i="17"/>
  <c r="F22" i="17" s="1"/>
  <c r="D22" i="17"/>
  <c r="F21" i="17"/>
  <c r="E20" i="17"/>
  <c r="F20" i="17" s="1"/>
  <c r="D20" i="17"/>
  <c r="F19" i="17"/>
  <c r="F18" i="17"/>
  <c r="F17" i="17"/>
  <c r="E16" i="17"/>
  <c r="D16" i="17"/>
  <c r="F16" i="17" s="1"/>
  <c r="F15" i="17"/>
  <c r="F14" i="17"/>
  <c r="F13" i="17"/>
  <c r="E12" i="17"/>
  <c r="F12" i="17" s="1"/>
  <c r="D12" i="17"/>
  <c r="F11" i="17"/>
  <c r="F10" i="17"/>
  <c r="F9" i="17"/>
  <c r="E9" i="17"/>
  <c r="D9" i="17"/>
  <c r="F8" i="17"/>
  <c r="F7" i="17"/>
  <c r="F6" i="17"/>
  <c r="E5" i="17"/>
  <c r="E31" i="17" s="1"/>
  <c r="D5" i="17"/>
  <c r="D31" i="17" s="1"/>
  <c r="D95" i="17" l="1"/>
  <c r="F31" i="17"/>
  <c r="F110" i="17"/>
  <c r="E94" i="17"/>
  <c r="E95" i="17" s="1"/>
  <c r="E129" i="17" s="1"/>
  <c r="E132" i="17" s="1"/>
  <c r="D100" i="17"/>
  <c r="D126" i="17"/>
  <c r="F32" i="17"/>
  <c r="D103" i="17"/>
  <c r="F103" i="17" s="1"/>
  <c r="F5" i="17"/>
  <c r="D104" i="17" l="1"/>
  <c r="F104" i="17" s="1"/>
  <c r="F100" i="17"/>
  <c r="D127" i="17"/>
  <c r="F127" i="17" s="1"/>
  <c r="F126" i="17"/>
  <c r="F95" i="17"/>
  <c r="F94" i="17"/>
  <c r="D129" i="17" l="1"/>
  <c r="F129" i="17" l="1"/>
  <c r="D132" i="17"/>
  <c r="F132" i="17" s="1"/>
  <c r="I50" i="12" l="1"/>
  <c r="I51" i="12" s="1"/>
  <c r="I52" i="12" s="1"/>
  <c r="I47" i="12"/>
  <c r="I39" i="12"/>
  <c r="I17" i="12"/>
  <c r="I11" i="12"/>
  <c r="B37" i="11" l="1"/>
  <c r="D36" i="11"/>
  <c r="H35" i="11"/>
  <c r="D35" i="11"/>
  <c r="H34" i="11"/>
  <c r="D34" i="11"/>
  <c r="H33" i="11"/>
  <c r="D33" i="11"/>
  <c r="H32" i="11"/>
  <c r="D32" i="11"/>
  <c r="D31" i="11"/>
  <c r="H30" i="11"/>
  <c r="D30" i="11"/>
  <c r="H29" i="11"/>
  <c r="D29" i="11"/>
  <c r="H28" i="11"/>
  <c r="D28" i="11"/>
  <c r="H27" i="11"/>
  <c r="D27" i="11"/>
  <c r="H26" i="11"/>
  <c r="D26" i="11"/>
  <c r="H25" i="11"/>
  <c r="D25" i="11"/>
  <c r="H24" i="11"/>
  <c r="D24" i="11"/>
  <c r="H23" i="11"/>
  <c r="D23" i="11"/>
  <c r="H22" i="11"/>
  <c r="D22" i="11"/>
  <c r="F21" i="11"/>
  <c r="H21" i="11" s="1"/>
  <c r="D21" i="11"/>
  <c r="H20" i="11"/>
  <c r="D20" i="11"/>
  <c r="H19" i="11"/>
  <c r="D19" i="11"/>
  <c r="H18" i="11"/>
  <c r="D18" i="11"/>
  <c r="H17" i="11"/>
  <c r="F17" i="11"/>
  <c r="D17" i="11"/>
  <c r="H16" i="11"/>
  <c r="D16" i="11"/>
  <c r="B16" i="11"/>
  <c r="H15" i="11"/>
  <c r="F15" i="11"/>
  <c r="D15" i="11"/>
  <c r="D14" i="11"/>
  <c r="D13" i="11"/>
  <c r="H12" i="11"/>
  <c r="D12" i="11"/>
  <c r="B12" i="11"/>
  <c r="H11" i="11"/>
  <c r="F11" i="11"/>
  <c r="D11" i="11"/>
  <c r="B11" i="11"/>
  <c r="H10" i="11"/>
  <c r="D10" i="11"/>
  <c r="H9" i="11"/>
  <c r="D9" i="11"/>
  <c r="H8" i="11"/>
  <c r="D8" i="11"/>
  <c r="H7" i="11"/>
  <c r="D7" i="11"/>
  <c r="H6" i="11"/>
  <c r="F6" i="11"/>
  <c r="F13" i="11" s="1"/>
  <c r="D6" i="11"/>
  <c r="B6" i="11"/>
  <c r="H13" i="11" l="1"/>
  <c r="F37" i="11"/>
  <c r="H37" i="11" s="1"/>
  <c r="F31" i="11"/>
  <c r="H31" i="11" s="1"/>
  <c r="D37" i="11"/>
  <c r="F36" i="11"/>
  <c r="H36" i="11" s="1"/>
  <c r="F48" i="10"/>
  <c r="F47" i="10"/>
  <c r="F46" i="10"/>
  <c r="F45" i="10"/>
  <c r="F43" i="10"/>
  <c r="E40" i="10"/>
  <c r="D40" i="10"/>
  <c r="F39" i="10"/>
  <c r="F38" i="10"/>
  <c r="F40" i="10" s="1"/>
  <c r="E37" i="10"/>
  <c r="E41" i="10" s="1"/>
  <c r="D37" i="10"/>
  <c r="D41" i="10" s="1"/>
  <c r="F36" i="10"/>
  <c r="F35" i="10"/>
  <c r="F37" i="10" s="1"/>
  <c r="F41" i="10" s="1"/>
  <c r="F32" i="10"/>
  <c r="E32" i="10"/>
  <c r="D32" i="10"/>
  <c r="F31" i="10"/>
  <c r="E30" i="10"/>
  <c r="E33" i="10" s="1"/>
  <c r="D30" i="10"/>
  <c r="D33" i="10" s="1"/>
  <c r="F29" i="10"/>
  <c r="F28" i="10"/>
  <c r="F30" i="10" s="1"/>
  <c r="F33" i="10" s="1"/>
  <c r="E26" i="10"/>
  <c r="D26" i="10"/>
  <c r="F25" i="10"/>
  <c r="F24" i="10"/>
  <c r="F23" i="10"/>
  <c r="F22" i="10"/>
  <c r="F21" i="10"/>
  <c r="F20" i="10"/>
  <c r="F19" i="10"/>
  <c r="F18" i="10"/>
  <c r="F17" i="10"/>
  <c r="F16" i="10"/>
  <c r="F15" i="10"/>
  <c r="F26" i="10" s="1"/>
  <c r="E14" i="10"/>
  <c r="E27" i="10" s="1"/>
  <c r="D14" i="10"/>
  <c r="D27" i="10" s="1"/>
  <c r="F13" i="10"/>
  <c r="F12" i="10"/>
  <c r="F11" i="10"/>
  <c r="F10" i="10"/>
  <c r="F9" i="10"/>
  <c r="F8" i="10"/>
  <c r="F7" i="10"/>
  <c r="F6" i="10"/>
  <c r="F5" i="10"/>
  <c r="F14" i="10" s="1"/>
  <c r="D34" i="10" l="1"/>
  <c r="D42" i="10" s="1"/>
  <c r="D44" i="10" s="1"/>
  <c r="D49" i="10" s="1"/>
  <c r="E34" i="10"/>
  <c r="E42" i="10" s="1"/>
  <c r="E44" i="10" s="1"/>
  <c r="E49" i="10" s="1"/>
  <c r="F27" i="10"/>
  <c r="F34" i="10" s="1"/>
  <c r="F42" i="10" s="1"/>
  <c r="F44" i="10" s="1"/>
  <c r="F49" i="10" s="1"/>
  <c r="F42" i="9" l="1"/>
  <c r="E38" i="9"/>
  <c r="E37" i="9"/>
  <c r="D37" i="9"/>
  <c r="F36" i="9"/>
  <c r="F35" i="9"/>
  <c r="F37" i="9" s="1"/>
  <c r="F34" i="9"/>
  <c r="F33" i="9"/>
  <c r="E33" i="9"/>
  <c r="D33" i="9"/>
  <c r="D38" i="9" s="1"/>
  <c r="F32" i="9"/>
  <c r="D31" i="9"/>
  <c r="E30" i="9"/>
  <c r="D30" i="9"/>
  <c r="F29" i="9"/>
  <c r="F30" i="9" s="1"/>
  <c r="E28" i="9"/>
  <c r="E31" i="9" s="1"/>
  <c r="D28" i="9"/>
  <c r="F27" i="9"/>
  <c r="F28" i="9" s="1"/>
  <c r="F31" i="9" s="1"/>
  <c r="E25" i="9"/>
  <c r="D25" i="9"/>
  <c r="F24" i="9"/>
  <c r="F23" i="9"/>
  <c r="F22" i="9"/>
  <c r="F21" i="9"/>
  <c r="F20" i="9"/>
  <c r="F19" i="9"/>
  <c r="F18" i="9"/>
  <c r="F17" i="9"/>
  <c r="F25" i="9" s="1"/>
  <c r="E16" i="9"/>
  <c r="E26" i="9" s="1"/>
  <c r="D16" i="9"/>
  <c r="D26" i="9" s="1"/>
  <c r="D40" i="9" s="1"/>
  <c r="D43" i="9" s="1"/>
  <c r="F15" i="9"/>
  <c r="F14" i="9"/>
  <c r="F13" i="9"/>
  <c r="F12" i="9"/>
  <c r="F11" i="9"/>
  <c r="F10" i="9"/>
  <c r="F9" i="9"/>
  <c r="F8" i="9"/>
  <c r="F7" i="9"/>
  <c r="F6" i="9"/>
  <c r="F5" i="9"/>
  <c r="F38" i="9" l="1"/>
  <c r="E40" i="9"/>
  <c r="E43" i="9" s="1"/>
  <c r="F16" i="9"/>
  <c r="F26" i="9" s="1"/>
  <c r="F40" i="9" s="1"/>
  <c r="F43" i="9" s="1"/>
</calcChain>
</file>

<file path=xl/sharedStrings.xml><?xml version="1.0" encoding="utf-8"?>
<sst xmlns="http://schemas.openxmlformats.org/spreadsheetml/2006/main" count="1695" uniqueCount="570">
  <si>
    <t>社会福祉法人
北見市社会福祉協議会</t>
    <rPh sb="0" eb="2">
      <t>シャカイ</t>
    </rPh>
    <rPh sb="2" eb="4">
      <t>フクシ</t>
    </rPh>
    <rPh sb="4" eb="6">
      <t>ホウジン</t>
    </rPh>
    <rPh sb="7" eb="10">
      <t>キタミシ</t>
    </rPh>
    <rPh sb="10" eb="12">
      <t>シャカイ</t>
    </rPh>
    <rPh sb="12" eb="14">
      <t>フクシ</t>
    </rPh>
    <rPh sb="14" eb="17">
      <t>キョウギカイ</t>
    </rPh>
    <phoneticPr fontId="5"/>
  </si>
  <si>
    <t>社会福祉法人 北見市社会福祉協議会</t>
  </si>
  <si>
    <t>社協事業拠点区分計算書</t>
    <rPh sb="0" eb="2">
      <t>シャキョウ</t>
    </rPh>
    <rPh sb="2" eb="4">
      <t>ジギョウ</t>
    </rPh>
    <rPh sb="8" eb="11">
      <t>ケイサンショ</t>
    </rPh>
    <phoneticPr fontId="5"/>
  </si>
  <si>
    <t>平成２８年度</t>
    <rPh sb="4" eb="6">
      <t>ネンド</t>
    </rPh>
    <phoneticPr fontId="2"/>
  </si>
  <si>
    <t>（平成２８年４月１日　～　平成２９年３月３１日）</t>
    <phoneticPr fontId="2"/>
  </si>
  <si>
    <t>社会福祉事業区分内訳表</t>
    <rPh sb="0" eb="2">
      <t>シャカイ</t>
    </rPh>
    <rPh sb="2" eb="4">
      <t>フクシ</t>
    </rPh>
    <rPh sb="4" eb="6">
      <t>ジギョウ</t>
    </rPh>
    <rPh sb="6" eb="8">
      <t>クブン</t>
    </rPh>
    <rPh sb="8" eb="10">
      <t>ウチワケ</t>
    </rPh>
    <rPh sb="10" eb="11">
      <t>ヒョウ</t>
    </rPh>
    <phoneticPr fontId="5"/>
  </si>
  <si>
    <t>在宅福祉事業拠点区分計算書</t>
    <rPh sb="0" eb="2">
      <t>ザイタク</t>
    </rPh>
    <rPh sb="2" eb="4">
      <t>フクシ</t>
    </rPh>
    <rPh sb="4" eb="6">
      <t>ジギョウ</t>
    </rPh>
    <rPh sb="6" eb="8">
      <t>キョテン</t>
    </rPh>
    <rPh sb="8" eb="10">
      <t>クブン</t>
    </rPh>
    <rPh sb="10" eb="13">
      <t>ケイサンショ</t>
    </rPh>
    <phoneticPr fontId="5"/>
  </si>
  <si>
    <t xml:space="preserve">  　　 資金収支計算書（第一号第一様式）</t>
    <rPh sb="5" eb="7">
      <t>シキン</t>
    </rPh>
    <rPh sb="7" eb="9">
      <t>シュウシ</t>
    </rPh>
    <rPh sb="9" eb="12">
      <t>ケイサンショ</t>
    </rPh>
    <rPh sb="13" eb="14">
      <t>ダイ</t>
    </rPh>
    <rPh sb="14" eb="15">
      <t>イチ</t>
    </rPh>
    <rPh sb="15" eb="16">
      <t>ゴウ</t>
    </rPh>
    <rPh sb="16" eb="18">
      <t>ダイイチ</t>
    </rPh>
    <rPh sb="18" eb="20">
      <t>ヨウシキ</t>
    </rPh>
    <phoneticPr fontId="5"/>
  </si>
  <si>
    <t xml:space="preserve">   　　貸借対照表（第三号第一様式）</t>
    <rPh sb="5" eb="7">
      <t>タイシャク</t>
    </rPh>
    <rPh sb="7" eb="10">
      <t>タイショウヒョウ</t>
    </rPh>
    <rPh sb="11" eb="12">
      <t>ダイ</t>
    </rPh>
    <rPh sb="12" eb="13">
      <t>サン</t>
    </rPh>
    <rPh sb="13" eb="14">
      <t>ゴウ</t>
    </rPh>
    <rPh sb="14" eb="16">
      <t>ダイイチ</t>
    </rPh>
    <rPh sb="16" eb="18">
      <t>ヨウシキ</t>
    </rPh>
    <phoneticPr fontId="5"/>
  </si>
  <si>
    <t xml:space="preserve">   　　財産目録（別紙４）</t>
    <rPh sb="5" eb="7">
      <t>ザイサン</t>
    </rPh>
    <rPh sb="7" eb="9">
      <t>モクロク</t>
    </rPh>
    <rPh sb="10" eb="12">
      <t>ベッシ</t>
    </rPh>
    <phoneticPr fontId="5"/>
  </si>
  <si>
    <t>勘定科目</t>
  </si>
  <si>
    <t>予算(A)</t>
  </si>
  <si>
    <t>決算(B)</t>
  </si>
  <si>
    <t>差異(A)-(B)</t>
  </si>
  <si>
    <t>備考</t>
  </si>
  <si>
    <t>事</t>
  </si>
  <si>
    <t>収</t>
  </si>
  <si>
    <t>会費収入</t>
  </si>
  <si>
    <t>業</t>
  </si>
  <si>
    <t>入</t>
  </si>
  <si>
    <t>寄附金収入</t>
  </si>
  <si>
    <t>活</t>
  </si>
  <si>
    <t/>
  </si>
  <si>
    <t>経常経費補助金収入</t>
  </si>
  <si>
    <t>動</t>
  </si>
  <si>
    <t>受託金収入</t>
  </si>
  <si>
    <t>に</t>
  </si>
  <si>
    <t>貸付事業収入</t>
  </si>
  <si>
    <t>よ</t>
  </si>
  <si>
    <t>事業収入</t>
  </si>
  <si>
    <t>る</t>
  </si>
  <si>
    <t>負担金収入</t>
  </si>
  <si>
    <t>介護保険事業収入</t>
  </si>
  <si>
    <t>支</t>
  </si>
  <si>
    <t>障害福祉サービス等事業収入</t>
  </si>
  <si>
    <t>受取利息配当金収入</t>
  </si>
  <si>
    <t>その他の収入</t>
  </si>
  <si>
    <t>事業活動収入計(1)</t>
  </si>
  <si>
    <t>人件費支出</t>
  </si>
  <si>
    <t>出</t>
  </si>
  <si>
    <t>事業費支出</t>
  </si>
  <si>
    <t>事務費支出</t>
  </si>
  <si>
    <t>貸付事業支出</t>
  </si>
  <si>
    <t>共同募金配分金事業費</t>
  </si>
  <si>
    <t>分担金支出</t>
  </si>
  <si>
    <t>助成金支出</t>
  </si>
  <si>
    <t>負担金支出</t>
  </si>
  <si>
    <t>事業活動支出計(2)</t>
  </si>
  <si>
    <t>事業活動資金収支差額(3)=(1)-(2)</t>
    <phoneticPr fontId="2"/>
  </si>
  <si>
    <t>施設整備等による収支</t>
    <rPh sb="0" eb="2">
      <t>シセツ</t>
    </rPh>
    <rPh sb="2" eb="4">
      <t>セイビ</t>
    </rPh>
    <rPh sb="4" eb="5">
      <t>トウ</t>
    </rPh>
    <rPh sb="8" eb="10">
      <t>シュウシ</t>
    </rPh>
    <phoneticPr fontId="2"/>
  </si>
  <si>
    <t>収入</t>
    <rPh sb="0" eb="2">
      <t>シュウニュウ</t>
    </rPh>
    <phoneticPr fontId="2"/>
  </si>
  <si>
    <t>固定資産売却収入</t>
  </si>
  <si>
    <t>施設整備等収入計(4)</t>
  </si>
  <si>
    <t>固定資産取得支出</t>
  </si>
  <si>
    <t>出</t>
    <rPh sb="0" eb="1">
      <t>デ</t>
    </rPh>
    <phoneticPr fontId="2"/>
  </si>
  <si>
    <t>施設整備等支出計(5)</t>
  </si>
  <si>
    <t>施設整備等資金収支差額(6)=(4)-(5)</t>
    <phoneticPr fontId="2"/>
  </si>
  <si>
    <t>その他の活動による収支</t>
    <phoneticPr fontId="2"/>
  </si>
  <si>
    <t>積立資産取崩収入</t>
  </si>
  <si>
    <t>その他の活動収入計(7)</t>
  </si>
  <si>
    <t>支出</t>
    <rPh sb="0" eb="2">
      <t>シシュツ</t>
    </rPh>
    <phoneticPr fontId="2"/>
  </si>
  <si>
    <t>基金積立資産支出</t>
  </si>
  <si>
    <t>積立資産支出</t>
  </si>
  <si>
    <t>その他の活動による支出</t>
    <rPh sb="2" eb="3">
      <t>タ</t>
    </rPh>
    <rPh sb="4" eb="6">
      <t>カツドウ</t>
    </rPh>
    <rPh sb="9" eb="11">
      <t>シシュツ</t>
    </rPh>
    <phoneticPr fontId="2"/>
  </si>
  <si>
    <t>その他の活動支出計(8)</t>
  </si>
  <si>
    <t>その他の活動資金収支差額(9)=(7)-(8)</t>
    <phoneticPr fontId="2"/>
  </si>
  <si>
    <t>予備費支出(10)</t>
  </si>
  <si>
    <t>当期資金収支差額合計(11)=(3)+(6)+(9)-(10)</t>
  </si>
  <si>
    <t>前期末支払資金残高(12)</t>
  </si>
  <si>
    <t>当期末支払資金残高(11)+(12)</t>
  </si>
  <si>
    <t>当年度決算(A)</t>
  </si>
  <si>
    <t>前年度決算(B)</t>
  </si>
  <si>
    <t>増減(A)-(B)</t>
  </si>
  <si>
    <t>前年比率</t>
  </si>
  <si>
    <t>サ</t>
  </si>
  <si>
    <t>会費収益</t>
  </si>
  <si>
    <t>｜</t>
  </si>
  <si>
    <t>益</t>
  </si>
  <si>
    <t>寄付金収益</t>
  </si>
  <si>
    <t>ビ</t>
  </si>
  <si>
    <t>経常経費補助金収益</t>
  </si>
  <si>
    <t>ス</t>
  </si>
  <si>
    <t>受託金収益</t>
  </si>
  <si>
    <t>事業収益</t>
  </si>
  <si>
    <t>負担金収益</t>
  </si>
  <si>
    <t>増</t>
  </si>
  <si>
    <t>介護保険事業収益</t>
  </si>
  <si>
    <t>減</t>
  </si>
  <si>
    <t>障害福祉サービス等事業収益</t>
  </si>
  <si>
    <t>の</t>
  </si>
  <si>
    <t>その他の収益</t>
  </si>
  <si>
    <t>部</t>
  </si>
  <si>
    <t>サービス活動収益計(1)</t>
  </si>
  <si>
    <t>費</t>
  </si>
  <si>
    <t>人件費</t>
  </si>
  <si>
    <t>用</t>
  </si>
  <si>
    <t>事業費</t>
  </si>
  <si>
    <t>事務費</t>
  </si>
  <si>
    <t>分担金費用</t>
  </si>
  <si>
    <t>助成金費用</t>
  </si>
  <si>
    <t>負担金費用</t>
  </si>
  <si>
    <t>基金組入額</t>
  </si>
  <si>
    <t>減価償却費</t>
  </si>
  <si>
    <t>国庫補助金等特別積立金取崩額</t>
  </si>
  <si>
    <t>その他の費用</t>
    <rPh sb="2" eb="3">
      <t>タ</t>
    </rPh>
    <rPh sb="4" eb="6">
      <t>ヒヨウ</t>
    </rPh>
    <phoneticPr fontId="2"/>
  </si>
  <si>
    <t>サービス活動費用計(2)</t>
  </si>
  <si>
    <t>サービス活動増減差額(3)=(1)-(2)</t>
  </si>
  <si>
    <t>サービス活動外増減の部</t>
    <phoneticPr fontId="2"/>
  </si>
  <si>
    <t>受取利息配当金収益</t>
  </si>
  <si>
    <t>その他のサービス活動外収益</t>
  </si>
  <si>
    <t>サービス活動外収益計(4)</t>
  </si>
  <si>
    <t>サービス活動外費用計(5)</t>
  </si>
  <si>
    <t>サービス活動外増減差額(6)=(4)-(5)</t>
  </si>
  <si>
    <t>経常増減差額(7)=(3)+(6)</t>
  </si>
  <si>
    <t>特</t>
  </si>
  <si>
    <t>施設整備等寄附金収益</t>
  </si>
  <si>
    <t>別</t>
  </si>
  <si>
    <t>固定資産売却益</t>
  </si>
  <si>
    <t>特別収益計(8)</t>
  </si>
  <si>
    <t>固定資産売却損・処分損</t>
  </si>
  <si>
    <t>国庫補助金等特別積立金積立額</t>
  </si>
  <si>
    <t>特別費用計(9)</t>
  </si>
  <si>
    <t>特別増減差額(10)=(8)-(9)</t>
  </si>
  <si>
    <t>当期活動増減差額(11)=(7)+(10)</t>
  </si>
  <si>
    <t>繰越活動増減差額の部</t>
    <phoneticPr fontId="2"/>
  </si>
  <si>
    <t>前期繰越活動増減差額(12)</t>
  </si>
  <si>
    <t>当期末繰越活動増減差額(13)=(11)+(12)</t>
  </si>
  <si>
    <t>基本金取崩額(14)</t>
  </si>
  <si>
    <t>基金取崩額(15)</t>
  </si>
  <si>
    <t>その他の積立金取崩額(16)</t>
  </si>
  <si>
    <t>その他の積立金積立額(17)</t>
  </si>
  <si>
    <t>次期繰越活動増減差額(18)=(13)+(14)+(15)+(16)-(17)</t>
  </si>
  <si>
    <t>資産の部</t>
  </si>
  <si>
    <t>負債の部</t>
  </si>
  <si>
    <t>科目</t>
  </si>
  <si>
    <t>当年度末</t>
  </si>
  <si>
    <t>前年度末</t>
  </si>
  <si>
    <t>増減</t>
  </si>
  <si>
    <t xml:space="preserve"> 流動資産</t>
  </si>
  <si>
    <t xml:space="preserve"> 流動負債</t>
  </si>
  <si>
    <t xml:space="preserve">   現金預金</t>
  </si>
  <si>
    <t xml:space="preserve">   事業未払金</t>
  </si>
  <si>
    <t xml:space="preserve">   事業未収金</t>
  </si>
  <si>
    <t xml:space="preserve">   未返還金</t>
  </si>
  <si>
    <t xml:space="preserve">   貯蔵品</t>
  </si>
  <si>
    <t xml:space="preserve">   預り金</t>
  </si>
  <si>
    <t xml:space="preserve">   短期貸付金</t>
  </si>
  <si>
    <t xml:space="preserve"> 固定資産</t>
  </si>
  <si>
    <t xml:space="preserve"> 固定負債</t>
  </si>
  <si>
    <t xml:space="preserve"> 基本財産</t>
  </si>
  <si>
    <t xml:space="preserve">   退職給付引当金</t>
  </si>
  <si>
    <t xml:space="preserve">   土地</t>
  </si>
  <si>
    <t>負債の部合計</t>
  </si>
  <si>
    <t xml:space="preserve">   建物</t>
  </si>
  <si>
    <t>純資産の部</t>
  </si>
  <si>
    <t xml:space="preserve">   定期預金</t>
  </si>
  <si>
    <t xml:space="preserve"> 基本金</t>
  </si>
  <si>
    <t xml:space="preserve"> その他の固定資産</t>
  </si>
  <si>
    <t xml:space="preserve">   第一号基本金</t>
  </si>
  <si>
    <t xml:space="preserve"> 基金</t>
  </si>
  <si>
    <t xml:space="preserve">   構築物</t>
  </si>
  <si>
    <t xml:space="preserve">   福祉基金</t>
  </si>
  <si>
    <t xml:space="preserve">   機械及び装置</t>
  </si>
  <si>
    <t xml:space="preserve">   ボランティア基金</t>
  </si>
  <si>
    <t xml:space="preserve">   車輌運搬具</t>
  </si>
  <si>
    <t xml:space="preserve"> 国庫補助金等特別積立金</t>
  </si>
  <si>
    <t xml:space="preserve">   器具及び備品</t>
  </si>
  <si>
    <t xml:space="preserve"> その他の積立金</t>
  </si>
  <si>
    <t xml:space="preserve">   ソフトウェア</t>
  </si>
  <si>
    <t xml:space="preserve">   社協運営積立金</t>
  </si>
  <si>
    <t xml:space="preserve">   投資有価証券</t>
  </si>
  <si>
    <t xml:space="preserve">   社会福祉大会準備金積立金</t>
  </si>
  <si>
    <t xml:space="preserve">   退職給付引当資産</t>
  </si>
  <si>
    <t xml:space="preserve">   福祉ショップ運営積立金</t>
  </si>
  <si>
    <t xml:space="preserve">   福祉基金積立資産</t>
  </si>
  <si>
    <t xml:space="preserve">   介護保険事業等運営積立金</t>
  </si>
  <si>
    <t xml:space="preserve">   ボランティア基金積立資産</t>
  </si>
  <si>
    <t xml:space="preserve">   留辺蘂地域福祉推進事業積立金</t>
  </si>
  <si>
    <t xml:space="preserve">   社協運営積立資産</t>
  </si>
  <si>
    <t xml:space="preserve">   常呂地域福祉推進事業積立金</t>
  </si>
  <si>
    <t xml:space="preserve">   社会福祉大会準備金積立資産</t>
  </si>
  <si>
    <t xml:space="preserve">   子どもの福祉推進事業積立金</t>
  </si>
  <si>
    <t xml:space="preserve">   福祉ショップ運営積立資産</t>
  </si>
  <si>
    <t xml:space="preserve">   自動車更新資金積立金</t>
  </si>
  <si>
    <t xml:space="preserve">   介護保険事業等運営積立資産</t>
  </si>
  <si>
    <t xml:space="preserve">   京セラ福祉事業積立金</t>
  </si>
  <si>
    <t xml:space="preserve">   留辺蘂地域福祉推進事業積立資産</t>
  </si>
  <si>
    <t xml:space="preserve"> 次期繰越活動増減差額</t>
  </si>
  <si>
    <t xml:space="preserve">   常呂地域福祉推進事業積立資産</t>
  </si>
  <si>
    <t xml:space="preserve">   (うち当期活動増減差額)</t>
  </si>
  <si>
    <t xml:space="preserve">   子どもの福祉推進事業積立資産</t>
  </si>
  <si>
    <t xml:space="preserve">   自動車更新資金積立資産</t>
  </si>
  <si>
    <t xml:space="preserve">   京セラ福祉事業積立資産</t>
  </si>
  <si>
    <t xml:space="preserve">   その他の固定資産</t>
  </si>
  <si>
    <t>純資産の部合計</t>
  </si>
  <si>
    <t>資産の部合計</t>
  </si>
  <si>
    <t>負債及び純資産の部合計</t>
  </si>
  <si>
    <t xml:space="preserve">  　　 事業活動計算書（第二号第一様式）</t>
    <rPh sb="5" eb="7">
      <t>ジギョウ</t>
    </rPh>
    <rPh sb="7" eb="9">
      <t>カツドウ</t>
    </rPh>
    <rPh sb="9" eb="11">
      <t>ケイサン</t>
    </rPh>
    <rPh sb="11" eb="12">
      <t>ショ</t>
    </rPh>
    <rPh sb="13" eb="14">
      <t>ダイ</t>
    </rPh>
    <rPh sb="14" eb="15">
      <t>ニ</t>
    </rPh>
    <rPh sb="15" eb="16">
      <t>ゴウ</t>
    </rPh>
    <rPh sb="16" eb="18">
      <t>ダイイチ</t>
    </rPh>
    <rPh sb="18" eb="20">
      <t>ヨウシキ</t>
    </rPh>
    <phoneticPr fontId="5"/>
  </si>
  <si>
    <t>貸借対照表科目</t>
    <rPh sb="0" eb="2">
      <t>タイシャク</t>
    </rPh>
    <rPh sb="2" eb="5">
      <t>タイショウヒョウ</t>
    </rPh>
    <rPh sb="5" eb="7">
      <t>カモク</t>
    </rPh>
    <phoneticPr fontId="2"/>
  </si>
  <si>
    <t>場所・物量等</t>
    <rPh sb="0" eb="2">
      <t>バショ</t>
    </rPh>
    <rPh sb="3" eb="5">
      <t>ブツリョウ</t>
    </rPh>
    <rPh sb="5" eb="6">
      <t>トウ</t>
    </rPh>
    <phoneticPr fontId="2"/>
  </si>
  <si>
    <t>取得年度</t>
    <rPh sb="0" eb="2">
      <t>シュトク</t>
    </rPh>
    <rPh sb="2" eb="4">
      <t>ネンド</t>
    </rPh>
    <phoneticPr fontId="2"/>
  </si>
  <si>
    <t>使用目的等</t>
    <rPh sb="0" eb="2">
      <t>シヨウ</t>
    </rPh>
    <rPh sb="2" eb="4">
      <t>モクテキ</t>
    </rPh>
    <rPh sb="4" eb="5">
      <t>トウ</t>
    </rPh>
    <phoneticPr fontId="2"/>
  </si>
  <si>
    <t>取得価格</t>
    <rPh sb="0" eb="2">
      <t>シュトク</t>
    </rPh>
    <rPh sb="2" eb="4">
      <t>カカク</t>
    </rPh>
    <phoneticPr fontId="2"/>
  </si>
  <si>
    <t>減価償却累計額</t>
    <rPh sb="0" eb="2">
      <t>ゲンカ</t>
    </rPh>
    <rPh sb="2" eb="4">
      <t>ショウキャク</t>
    </rPh>
    <rPh sb="4" eb="7">
      <t>ルイケイガク</t>
    </rPh>
    <phoneticPr fontId="2"/>
  </si>
  <si>
    <t>貸借対照表価額</t>
    <rPh sb="0" eb="2">
      <t>タイシャク</t>
    </rPh>
    <rPh sb="2" eb="5">
      <t>タイショウヒョウ</t>
    </rPh>
    <rPh sb="5" eb="7">
      <t>カガク</t>
    </rPh>
    <phoneticPr fontId="2"/>
  </si>
  <si>
    <t>Ⅰ資産の部</t>
    <phoneticPr fontId="2"/>
  </si>
  <si>
    <t>　　1　流動資産</t>
    <phoneticPr fontId="2"/>
  </si>
  <si>
    <t>現金預金</t>
  </si>
  <si>
    <t>北見信用金庫他</t>
    <rPh sb="0" eb="2">
      <t>キタミ</t>
    </rPh>
    <rPh sb="2" eb="4">
      <t>シンヨウ</t>
    </rPh>
    <rPh sb="4" eb="6">
      <t>キンコ</t>
    </rPh>
    <rPh sb="6" eb="7">
      <t>タ</t>
    </rPh>
    <phoneticPr fontId="2"/>
  </si>
  <si>
    <t>事業未収金</t>
  </si>
  <si>
    <t>介護保険収入他</t>
    <rPh sb="0" eb="2">
      <t>カイゴ</t>
    </rPh>
    <rPh sb="2" eb="4">
      <t>ホケン</t>
    </rPh>
    <rPh sb="4" eb="6">
      <t>シュウニュウ</t>
    </rPh>
    <rPh sb="6" eb="7">
      <t>タ</t>
    </rPh>
    <phoneticPr fontId="2"/>
  </si>
  <si>
    <t>貯蔵品</t>
  </si>
  <si>
    <t>短期貸付金</t>
  </si>
  <si>
    <t>応急援護資金貸付金</t>
    <rPh sb="0" eb="2">
      <t>オウキュウ</t>
    </rPh>
    <rPh sb="2" eb="4">
      <t>エンゴ</t>
    </rPh>
    <rPh sb="4" eb="6">
      <t>シキン</t>
    </rPh>
    <rPh sb="6" eb="8">
      <t>カシツケ</t>
    </rPh>
    <rPh sb="8" eb="9">
      <t>キン</t>
    </rPh>
    <phoneticPr fontId="2"/>
  </si>
  <si>
    <t>流動資産合計</t>
    <rPh sb="4" eb="5">
      <t>ゴウ</t>
    </rPh>
    <phoneticPr fontId="2"/>
  </si>
  <si>
    <t>　　2　固定資産</t>
    <phoneticPr fontId="2"/>
  </si>
  <si>
    <t>　　　　（1）基本財産</t>
    <rPh sb="7" eb="9">
      <t>キホン</t>
    </rPh>
    <rPh sb="9" eb="11">
      <t>ザイサン</t>
    </rPh>
    <phoneticPr fontId="2"/>
  </si>
  <si>
    <t xml:space="preserve">    土地</t>
  </si>
  <si>
    <t>北見市春光町</t>
    <rPh sb="0" eb="3">
      <t>キタミシ</t>
    </rPh>
    <rPh sb="3" eb="6">
      <t>シュンコウチョウ</t>
    </rPh>
    <phoneticPr fontId="2"/>
  </si>
  <si>
    <t>H13</t>
    <phoneticPr fontId="2"/>
  </si>
  <si>
    <t xml:space="preserve">    建物</t>
  </si>
  <si>
    <t>H13</t>
    <phoneticPr fontId="2"/>
  </si>
  <si>
    <t>社会福祉事業</t>
    <rPh sb="0" eb="2">
      <t>シャカイ</t>
    </rPh>
    <rPh sb="2" eb="4">
      <t>フクシ</t>
    </rPh>
    <rPh sb="4" eb="6">
      <t>ジギョウ</t>
    </rPh>
    <phoneticPr fontId="2"/>
  </si>
  <si>
    <t xml:space="preserve">    定期預金</t>
  </si>
  <si>
    <t>北見信用金庫</t>
    <rPh sb="0" eb="2">
      <t>キタミ</t>
    </rPh>
    <rPh sb="2" eb="4">
      <t>シンヨウ</t>
    </rPh>
    <rPh sb="4" eb="6">
      <t>キンコ</t>
    </rPh>
    <phoneticPr fontId="2"/>
  </si>
  <si>
    <t>基本財産計</t>
  </si>
  <si>
    <t>　　　　（2）その他の固定資産</t>
    <phoneticPr fontId="2"/>
  </si>
  <si>
    <t>車庫</t>
    <rPh sb="0" eb="2">
      <t>シャコ</t>
    </rPh>
    <phoneticPr fontId="2"/>
  </si>
  <si>
    <t xml:space="preserve">    構築物</t>
  </si>
  <si>
    <t>物置</t>
    <rPh sb="0" eb="2">
      <t>モノオキ</t>
    </rPh>
    <phoneticPr fontId="2"/>
  </si>
  <si>
    <t xml:space="preserve">    機械及び装置</t>
  </si>
  <si>
    <t>エアコン他</t>
    <rPh sb="4" eb="5">
      <t>タ</t>
    </rPh>
    <phoneticPr fontId="2"/>
  </si>
  <si>
    <t xml:space="preserve">    車輌運搬具</t>
  </si>
  <si>
    <t>リフト付きバス他</t>
    <rPh sb="3" eb="4">
      <t>ツ</t>
    </rPh>
    <rPh sb="7" eb="8">
      <t>タ</t>
    </rPh>
    <phoneticPr fontId="2"/>
  </si>
  <si>
    <t xml:space="preserve">    器具及び備品</t>
  </si>
  <si>
    <t>パソコン他</t>
    <rPh sb="4" eb="5">
      <t>タ</t>
    </rPh>
    <phoneticPr fontId="2"/>
  </si>
  <si>
    <t xml:space="preserve">    ソフトウェア</t>
  </si>
  <si>
    <t>財務・給与・介護システム</t>
    <rPh sb="0" eb="2">
      <t>ザイム</t>
    </rPh>
    <rPh sb="3" eb="5">
      <t>キュウヨ</t>
    </rPh>
    <rPh sb="6" eb="8">
      <t>カイゴ</t>
    </rPh>
    <phoneticPr fontId="2"/>
  </si>
  <si>
    <t xml:space="preserve">    投資有価証券</t>
  </si>
  <si>
    <t xml:space="preserve">    退職給付引当資産</t>
  </si>
  <si>
    <t xml:space="preserve">    福祉基金積立資産</t>
  </si>
  <si>
    <t xml:space="preserve">    ボランティア基金積立資産</t>
  </si>
  <si>
    <t xml:space="preserve">    社協運営積立資産</t>
  </si>
  <si>
    <t xml:space="preserve">    社会福祉大会準備金積立資産</t>
  </si>
  <si>
    <t xml:space="preserve">    福祉ショップ運営積立資産</t>
  </si>
  <si>
    <t xml:space="preserve">    介護保険事業等運営積立資産</t>
  </si>
  <si>
    <t xml:space="preserve">    留辺蘂地域福祉推進事業積立資産</t>
  </si>
  <si>
    <t xml:space="preserve">    常呂地域福祉推進事業積立資産</t>
  </si>
  <si>
    <t xml:space="preserve">    子どもの福祉推進事業積立資産</t>
  </si>
  <si>
    <t xml:space="preserve">    自動車更新資金積立資産</t>
  </si>
  <si>
    <t xml:space="preserve">    京セラ福祉事業積立資産</t>
  </si>
  <si>
    <t xml:space="preserve">    その他の固定資産</t>
  </si>
  <si>
    <t>その他の固定資産合計</t>
    <rPh sb="8" eb="9">
      <t>ゴウ</t>
    </rPh>
    <phoneticPr fontId="2"/>
  </si>
  <si>
    <t>固定資産計</t>
  </si>
  <si>
    <t>資産合計</t>
  </si>
  <si>
    <t>Ⅱ負債の部</t>
    <rPh sb="1" eb="3">
      <t>フサイ</t>
    </rPh>
    <phoneticPr fontId="2"/>
  </si>
  <si>
    <t>　　1　流動負債</t>
    <rPh sb="6" eb="8">
      <t>フサイ</t>
    </rPh>
    <phoneticPr fontId="2"/>
  </si>
  <si>
    <t>事業未払金</t>
  </si>
  <si>
    <t>3月分給与、事務・事業費</t>
    <rPh sb="1" eb="3">
      <t>ガツブン</t>
    </rPh>
    <rPh sb="3" eb="5">
      <t>キュウヨ</t>
    </rPh>
    <rPh sb="6" eb="8">
      <t>ジム</t>
    </rPh>
    <rPh sb="9" eb="11">
      <t>ジギョウ</t>
    </rPh>
    <rPh sb="11" eb="12">
      <t>ヒ</t>
    </rPh>
    <phoneticPr fontId="2"/>
  </si>
  <si>
    <t>未返還金</t>
  </si>
  <si>
    <t>市受託金返還金</t>
    <rPh sb="0" eb="1">
      <t>シ</t>
    </rPh>
    <rPh sb="1" eb="3">
      <t>ジュタク</t>
    </rPh>
    <rPh sb="3" eb="4">
      <t>キン</t>
    </rPh>
    <rPh sb="4" eb="6">
      <t>ヘンカン</t>
    </rPh>
    <rPh sb="6" eb="7">
      <t>キン</t>
    </rPh>
    <phoneticPr fontId="2"/>
  </si>
  <si>
    <t>預り金</t>
  </si>
  <si>
    <t>講師謝金税他</t>
    <rPh sb="0" eb="2">
      <t>コウシ</t>
    </rPh>
    <rPh sb="2" eb="4">
      <t>シャキン</t>
    </rPh>
    <rPh sb="4" eb="5">
      <t>ゼイ</t>
    </rPh>
    <rPh sb="5" eb="6">
      <t>タ</t>
    </rPh>
    <phoneticPr fontId="2"/>
  </si>
  <si>
    <t>流動負債計</t>
  </si>
  <si>
    <t>　　2　固定負債</t>
    <rPh sb="4" eb="6">
      <t>コテイ</t>
    </rPh>
    <rPh sb="6" eb="8">
      <t>フサイ</t>
    </rPh>
    <phoneticPr fontId="2"/>
  </si>
  <si>
    <t>退職給付引当金</t>
  </si>
  <si>
    <t>固定負債計</t>
  </si>
  <si>
    <t>負債合計</t>
  </si>
  <si>
    <t>差引純資産</t>
  </si>
  <si>
    <t>　　　　　　資金収支計算書（第一号第四様式）</t>
    <rPh sb="6" eb="8">
      <t>シキン</t>
    </rPh>
    <rPh sb="8" eb="10">
      <t>シュウシ</t>
    </rPh>
    <rPh sb="10" eb="13">
      <t>ケイサンショ</t>
    </rPh>
    <rPh sb="14" eb="15">
      <t>ダイ</t>
    </rPh>
    <rPh sb="15" eb="16">
      <t>イチ</t>
    </rPh>
    <rPh sb="16" eb="17">
      <t>ゴウ</t>
    </rPh>
    <rPh sb="17" eb="18">
      <t>ダイ</t>
    </rPh>
    <rPh sb="18" eb="19">
      <t>ヨン</t>
    </rPh>
    <rPh sb="19" eb="21">
      <t>ヨウシキ</t>
    </rPh>
    <phoneticPr fontId="5"/>
  </si>
  <si>
    <t>　　　　　　事業活動計算書（第二号第四様式）</t>
    <rPh sb="6" eb="8">
      <t>ジギョウ</t>
    </rPh>
    <rPh sb="8" eb="10">
      <t>カツドウ</t>
    </rPh>
    <rPh sb="10" eb="12">
      <t>ケイサン</t>
    </rPh>
    <rPh sb="12" eb="13">
      <t>ショ</t>
    </rPh>
    <rPh sb="14" eb="15">
      <t>ダイ</t>
    </rPh>
    <rPh sb="15" eb="16">
      <t>ニ</t>
    </rPh>
    <rPh sb="16" eb="17">
      <t>ゴウ</t>
    </rPh>
    <rPh sb="17" eb="18">
      <t>ダイ</t>
    </rPh>
    <rPh sb="18" eb="19">
      <t>ヨン</t>
    </rPh>
    <rPh sb="19" eb="21">
      <t>ヨウシキ</t>
    </rPh>
    <phoneticPr fontId="5"/>
  </si>
  <si>
    <t>　　　　　　貸借対照表（第三号第四様式）</t>
    <rPh sb="6" eb="8">
      <t>タイシャク</t>
    </rPh>
    <rPh sb="8" eb="11">
      <t>タイショウヒョウ</t>
    </rPh>
    <rPh sb="12" eb="13">
      <t>ダイ</t>
    </rPh>
    <rPh sb="13" eb="14">
      <t>サン</t>
    </rPh>
    <rPh sb="14" eb="15">
      <t>ゴウ</t>
    </rPh>
    <rPh sb="15" eb="16">
      <t>ダイ</t>
    </rPh>
    <rPh sb="16" eb="17">
      <t>ヨン</t>
    </rPh>
    <rPh sb="17" eb="19">
      <t>ヨウシキ</t>
    </rPh>
    <phoneticPr fontId="5"/>
  </si>
  <si>
    <t>　　　　　　事業活動計算書（第二第四様式）</t>
    <rPh sb="6" eb="8">
      <t>ジギョウ</t>
    </rPh>
    <rPh sb="8" eb="10">
      <t>カツドウ</t>
    </rPh>
    <rPh sb="10" eb="12">
      <t>ケイサン</t>
    </rPh>
    <rPh sb="12" eb="13">
      <t>ショ</t>
    </rPh>
    <rPh sb="14" eb="15">
      <t>ダイ</t>
    </rPh>
    <rPh sb="15" eb="16">
      <t>ニ</t>
    </rPh>
    <rPh sb="16" eb="17">
      <t>ダイ</t>
    </rPh>
    <rPh sb="17" eb="18">
      <t>ヨン</t>
    </rPh>
    <rPh sb="18" eb="20">
      <t>ヨウシキ</t>
    </rPh>
    <phoneticPr fontId="5"/>
  </si>
  <si>
    <t>　　　　　　資金収支内訳表（第一号第三様式）</t>
    <rPh sb="6" eb="8">
      <t>シキン</t>
    </rPh>
    <rPh sb="8" eb="10">
      <t>シュウシ</t>
    </rPh>
    <rPh sb="10" eb="12">
      <t>ウチワケ</t>
    </rPh>
    <rPh sb="12" eb="13">
      <t>ヒョウ</t>
    </rPh>
    <rPh sb="14" eb="15">
      <t>ダイ</t>
    </rPh>
    <rPh sb="15" eb="17">
      <t>イチゴウ</t>
    </rPh>
    <rPh sb="17" eb="18">
      <t>ダイ</t>
    </rPh>
    <rPh sb="18" eb="19">
      <t>サン</t>
    </rPh>
    <rPh sb="19" eb="21">
      <t>ヨウシキ</t>
    </rPh>
    <phoneticPr fontId="5"/>
  </si>
  <si>
    <t>　　　　　　事業活動内訳表（第二号第三様式）</t>
    <rPh sb="6" eb="8">
      <t>ジギョウ</t>
    </rPh>
    <rPh sb="8" eb="10">
      <t>カツドウ</t>
    </rPh>
    <rPh sb="10" eb="12">
      <t>ウチワケ</t>
    </rPh>
    <rPh sb="12" eb="13">
      <t>ヒョウ</t>
    </rPh>
    <rPh sb="14" eb="15">
      <t>ダイ</t>
    </rPh>
    <rPh sb="15" eb="16">
      <t>ニ</t>
    </rPh>
    <rPh sb="16" eb="17">
      <t>ゴウ</t>
    </rPh>
    <rPh sb="17" eb="18">
      <t>ダイ</t>
    </rPh>
    <rPh sb="18" eb="19">
      <t>サン</t>
    </rPh>
    <rPh sb="19" eb="21">
      <t>ヨウシキ</t>
    </rPh>
    <phoneticPr fontId="5"/>
  </si>
  <si>
    <t>　　　　　　貸借対照表内訳表（第三号第三様式）</t>
    <rPh sb="6" eb="8">
      <t>タイシャク</t>
    </rPh>
    <rPh sb="8" eb="11">
      <t>タイショウヒョウ</t>
    </rPh>
    <rPh sb="11" eb="13">
      <t>ウチワケ</t>
    </rPh>
    <rPh sb="13" eb="14">
      <t>ヒョウ</t>
    </rPh>
    <rPh sb="15" eb="16">
      <t>ダイ</t>
    </rPh>
    <rPh sb="16" eb="17">
      <t>サン</t>
    </rPh>
    <rPh sb="17" eb="18">
      <t>ゴウ</t>
    </rPh>
    <rPh sb="18" eb="19">
      <t>ダイ</t>
    </rPh>
    <rPh sb="19" eb="20">
      <t>サン</t>
    </rPh>
    <rPh sb="20" eb="22">
      <t>ヨウシキ</t>
    </rPh>
    <phoneticPr fontId="5"/>
  </si>
  <si>
    <t>第一号第三様式</t>
    <rPh sb="0" eb="1">
      <t>ダイ</t>
    </rPh>
    <rPh sb="1" eb="2">
      <t>１</t>
    </rPh>
    <rPh sb="2" eb="3">
      <t>ゴウ</t>
    </rPh>
    <rPh sb="3" eb="4">
      <t>ダイ</t>
    </rPh>
    <rPh sb="4" eb="5">
      <t>サン</t>
    </rPh>
    <rPh sb="5" eb="7">
      <t>ヨウシキ</t>
    </rPh>
    <phoneticPr fontId="2"/>
  </si>
  <si>
    <t>法人名</t>
    <rPh sb="0" eb="2">
      <t>ホウジン</t>
    </rPh>
    <rPh sb="2" eb="3">
      <t>メイ</t>
    </rPh>
    <phoneticPr fontId="2"/>
  </si>
  <si>
    <t>北見市社会福祉協議会</t>
  </si>
  <si>
    <t>事業区分</t>
    <rPh sb="0" eb="2">
      <t>ジギョウ</t>
    </rPh>
    <rPh sb="2" eb="4">
      <t>クブン</t>
    </rPh>
    <phoneticPr fontId="2"/>
  </si>
  <si>
    <t>社会福祉事業</t>
  </si>
  <si>
    <t>資金収支内訳表</t>
  </si>
  <si>
    <t>（自　平成28年4月1日　　　至　平成29年3月31日）</t>
    <rPh sb="1" eb="2">
      <t>ジ</t>
    </rPh>
    <rPh sb="3" eb="5">
      <t>ヘイセイ</t>
    </rPh>
    <rPh sb="7" eb="8">
      <t>ネン</t>
    </rPh>
    <rPh sb="9" eb="10">
      <t>ガツ</t>
    </rPh>
    <rPh sb="11" eb="12">
      <t>ヒ</t>
    </rPh>
    <rPh sb="15" eb="16">
      <t>イタル</t>
    </rPh>
    <rPh sb="17" eb="19">
      <t>ヘイセイ</t>
    </rPh>
    <rPh sb="21" eb="22">
      <t>ネン</t>
    </rPh>
    <rPh sb="23" eb="24">
      <t>ガツ</t>
    </rPh>
    <rPh sb="26" eb="27">
      <t>ヒ</t>
    </rPh>
    <phoneticPr fontId="2"/>
  </si>
  <si>
    <t>勘定科目</t>
    <rPh sb="0" eb="2">
      <t>カンジョウ</t>
    </rPh>
    <phoneticPr fontId="2"/>
  </si>
  <si>
    <t>社協事業</t>
  </si>
  <si>
    <t>在宅福祉事業</t>
  </si>
  <si>
    <t>合計</t>
  </si>
  <si>
    <t>内部取引消去</t>
  </si>
  <si>
    <t>事業区分合計</t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</si>
  <si>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</si>
  <si>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事業活動資金収支差額(3)=(1)-(2)</t>
  </si>
  <si>
    <t>施設整備等資金収支差額(6)=(4)-(5)</t>
  </si>
  <si>
    <t>その他の活動による収支</t>
    <rPh sb="2" eb="3">
      <t>タ</t>
    </rPh>
    <rPh sb="4" eb="6">
      <t>カツドウ</t>
    </rPh>
    <rPh sb="9" eb="11">
      <t>シュウシ</t>
    </rPh>
    <phoneticPr fontId="2"/>
  </si>
  <si>
    <t>拠点区分間繰入金収入</t>
  </si>
  <si>
    <t>拠点区分間繰入金支出</t>
  </si>
  <si>
    <t>その他の活動による支出</t>
  </si>
  <si>
    <t>その他の活動資金収支差額(9)=(7)-(8)</t>
  </si>
  <si>
    <t>第二号第三様式</t>
    <rPh sb="0" eb="1">
      <t>ダイ</t>
    </rPh>
    <rPh sb="1" eb="3">
      <t>２ゴウ</t>
    </rPh>
    <rPh sb="3" eb="4">
      <t>ダイ</t>
    </rPh>
    <rPh sb="4" eb="5">
      <t>サン</t>
    </rPh>
    <rPh sb="5" eb="7">
      <t>ヨウシキ</t>
    </rPh>
    <phoneticPr fontId="2"/>
  </si>
  <si>
    <t>事業活動内訳表</t>
    <rPh sb="0" eb="2">
      <t>ジギョウ</t>
    </rPh>
    <rPh sb="2" eb="4">
      <t>カツドウ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</si>
  <si>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</si>
  <si>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収益</t>
    <rPh sb="0" eb="2">
      <t>シュウエキ</t>
    </rPh>
    <phoneticPr fontId="2"/>
  </si>
  <si>
    <t>会費収益</t>
    <rPh sb="2" eb="4">
      <t>シュウエキ</t>
    </rPh>
    <phoneticPr fontId="2"/>
  </si>
  <si>
    <t>寄附金収益</t>
    <rPh sb="4" eb="5">
      <t>エキ</t>
    </rPh>
    <phoneticPr fontId="2"/>
  </si>
  <si>
    <t>経常経費補助金収益</t>
    <rPh sb="8" eb="9">
      <t>エキ</t>
    </rPh>
    <phoneticPr fontId="2"/>
  </si>
  <si>
    <t>受託金収益</t>
    <rPh sb="4" eb="5">
      <t>エキ</t>
    </rPh>
    <phoneticPr fontId="2"/>
  </si>
  <si>
    <t>事業収益</t>
    <rPh sb="3" eb="4">
      <t>エキ</t>
    </rPh>
    <phoneticPr fontId="2"/>
  </si>
  <si>
    <t>負担金収益</t>
    <rPh sb="4" eb="5">
      <t>エキ</t>
    </rPh>
    <phoneticPr fontId="2"/>
  </si>
  <si>
    <t>介護保険事業収益</t>
    <rPh sb="7" eb="8">
      <t>エキ</t>
    </rPh>
    <phoneticPr fontId="2"/>
  </si>
  <si>
    <t>障害福祉サービス等事業収益</t>
    <rPh sb="12" eb="13">
      <t>エキ</t>
    </rPh>
    <phoneticPr fontId="2"/>
  </si>
  <si>
    <t>その他の収益</t>
    <rPh sb="5" eb="6">
      <t>エキ</t>
    </rPh>
    <phoneticPr fontId="2"/>
  </si>
  <si>
    <t>サービス活動収益計(1)</t>
    <rPh sb="7" eb="8">
      <t>エキ</t>
    </rPh>
    <phoneticPr fontId="2"/>
  </si>
  <si>
    <t>費用</t>
    <rPh sb="0" eb="2">
      <t>ヒヨウ</t>
    </rPh>
    <phoneticPr fontId="2"/>
  </si>
  <si>
    <t>人件費</t>
    <phoneticPr fontId="2"/>
  </si>
  <si>
    <t>事業費</t>
    <phoneticPr fontId="2"/>
  </si>
  <si>
    <t>事務費</t>
    <phoneticPr fontId="2"/>
  </si>
  <si>
    <t>分担金費用</t>
    <rPh sb="3" eb="5">
      <t>ヒヨウ</t>
    </rPh>
    <phoneticPr fontId="2"/>
  </si>
  <si>
    <t>助成金費用</t>
    <rPh sb="3" eb="5">
      <t>ヒヨウ</t>
    </rPh>
    <phoneticPr fontId="2"/>
  </si>
  <si>
    <t>負担金費用</t>
    <rPh sb="3" eb="5">
      <t>ヒヨウ</t>
    </rPh>
    <phoneticPr fontId="2"/>
  </si>
  <si>
    <t>基金組入額</t>
    <rPh sb="0" eb="2">
      <t>キキン</t>
    </rPh>
    <rPh sb="2" eb="3">
      <t>ク</t>
    </rPh>
    <rPh sb="3" eb="4">
      <t>イ</t>
    </rPh>
    <rPh sb="4" eb="5">
      <t>ガク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</si>
  <si>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</si>
  <si>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国庫補助金等特別積立金取崩額</t>
    <rPh sb="0" eb="2">
      <t>コッコ</t>
    </rPh>
    <rPh sb="2" eb="5">
      <t>ホジョキン</t>
    </rPh>
    <rPh sb="5" eb="6">
      <t>トウ</t>
    </rPh>
    <rPh sb="6" eb="8">
      <t>トクベツ</t>
    </rPh>
    <rPh sb="8" eb="10">
      <t>ツミタテ</t>
    </rPh>
    <rPh sb="10" eb="11">
      <t>キン</t>
    </rPh>
    <rPh sb="11" eb="12">
      <t>ト</t>
    </rPh>
    <rPh sb="12" eb="13">
      <t>クズ</t>
    </rPh>
    <rPh sb="13" eb="14">
      <t>ガク</t>
    </rPh>
    <phoneticPr fontId="2"/>
  </si>
  <si>
    <t>サービス活動費用計(2)</t>
    <rPh sb="4" eb="6">
      <t>カツドウ</t>
    </rPh>
    <rPh sb="6" eb="8">
      <t>ヒヨウ</t>
    </rPh>
    <phoneticPr fontId="2"/>
  </si>
  <si>
    <t>サービス活動増減差額(3)=(1)-(2)</t>
    <rPh sb="6" eb="8">
      <t>ゾウゲン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</si>
  <si>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</si>
  <si>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受取利息配当金収益</t>
    <rPh sb="0" eb="2">
      <t>ウケトリ</t>
    </rPh>
    <rPh sb="2" eb="4">
      <t>リソク</t>
    </rPh>
    <rPh sb="4" eb="7">
      <t>ハイトウキン</t>
    </rPh>
    <rPh sb="7" eb="9">
      <t>シュウエキ</t>
    </rPh>
    <phoneticPr fontId="2"/>
  </si>
  <si>
    <t>その他のサービス活動外収益</t>
    <rPh sb="2" eb="3">
      <t>タ</t>
    </rPh>
    <rPh sb="8" eb="10">
      <t>カツドウ</t>
    </rPh>
    <rPh sb="10" eb="11">
      <t>ガイ</t>
    </rPh>
    <rPh sb="11" eb="13">
      <t>シュウエキ</t>
    </rPh>
    <phoneticPr fontId="2"/>
  </si>
  <si>
    <t>サービス活動外収益計(4)</t>
    <rPh sb="4" eb="6">
      <t>カツドウ</t>
    </rPh>
    <rPh sb="6" eb="7">
      <t>ガイ</t>
    </rPh>
    <rPh sb="7" eb="9">
      <t>シュウエキ</t>
    </rPh>
    <phoneticPr fontId="2"/>
  </si>
  <si>
    <t>サービス活動外費用計(5)</t>
    <rPh sb="4" eb="6">
      <t>カツドウ</t>
    </rPh>
    <rPh sb="6" eb="7">
      <t>ガイ</t>
    </rPh>
    <rPh sb="7" eb="9">
      <t>ヒヨウ</t>
    </rPh>
    <phoneticPr fontId="2"/>
  </si>
  <si>
    <t>サービス活動外増減差額(6)=(4)-(5)</t>
    <rPh sb="4" eb="6">
      <t>カツドウ</t>
    </rPh>
    <rPh sb="6" eb="7">
      <t>ガイ</t>
    </rPh>
    <rPh sb="7" eb="9">
      <t>ゾウゲン</t>
    </rPh>
    <phoneticPr fontId="2"/>
  </si>
  <si>
    <t>経常増減差額（7）＝（3）+（6）</t>
    <rPh sb="0" eb="2">
      <t>ケイジョウ</t>
    </rPh>
    <rPh sb="2" eb="4">
      <t>ゾウゲン</t>
    </rPh>
    <rPh sb="4" eb="6">
      <t>サガク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</si>
  <si>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</si>
  <si>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固定資産売却益</t>
    <rPh sb="0" eb="2">
      <t>コテイ</t>
    </rPh>
    <rPh sb="2" eb="4">
      <t>シサン</t>
    </rPh>
    <rPh sb="4" eb="6">
      <t>バイキャク</t>
    </rPh>
    <phoneticPr fontId="2"/>
  </si>
  <si>
    <t>拠点区分間繰入金収益</t>
    <rPh sb="9" eb="10">
      <t>エキ</t>
    </rPh>
    <phoneticPr fontId="2"/>
  </si>
  <si>
    <t>特別収益計(8)</t>
    <rPh sb="0" eb="2">
      <t>トクベツ</t>
    </rPh>
    <rPh sb="2" eb="4">
      <t>シュウエキ</t>
    </rPh>
    <phoneticPr fontId="2"/>
  </si>
  <si>
    <t>固定資産売却損・処分損</t>
    <rPh sb="0" eb="2">
      <t>コテイ</t>
    </rPh>
    <rPh sb="2" eb="4">
      <t>シサン</t>
    </rPh>
    <rPh sb="4" eb="6">
      <t>バイキャク</t>
    </rPh>
    <rPh sb="6" eb="7">
      <t>ソン</t>
    </rPh>
    <rPh sb="8" eb="10">
      <t>ショブン</t>
    </rPh>
    <rPh sb="10" eb="11">
      <t>ソン</t>
    </rPh>
    <phoneticPr fontId="2"/>
  </si>
  <si>
    <t>拠点区分間繰入金費用</t>
    <rPh sb="0" eb="2">
      <t>キョテン</t>
    </rPh>
    <rPh sb="2" eb="4">
      <t>クブン</t>
    </rPh>
    <rPh sb="4" eb="5">
      <t>カン</t>
    </rPh>
    <rPh sb="5" eb="7">
      <t>クリイレ</t>
    </rPh>
    <rPh sb="7" eb="8">
      <t>キン</t>
    </rPh>
    <rPh sb="8" eb="10">
      <t>ヒヨウ</t>
    </rPh>
    <phoneticPr fontId="2"/>
  </si>
  <si>
    <t>特別費用計(9)</t>
    <rPh sb="0" eb="2">
      <t>トクベツ</t>
    </rPh>
    <rPh sb="2" eb="4">
      <t>ヒヨウ</t>
    </rPh>
    <phoneticPr fontId="2"/>
  </si>
  <si>
    <t>特別増減差額(10)=(8)-(9)</t>
    <rPh sb="0" eb="2">
      <t>トクベツ</t>
    </rPh>
    <rPh sb="2" eb="4">
      <t>ゾウゲン</t>
    </rPh>
    <phoneticPr fontId="2"/>
  </si>
  <si>
    <t>繰越活移動増減差額の部</t>
    <rPh sb="0" eb="2">
      <t>クリコシ</t>
    </rPh>
    <rPh sb="2" eb="3">
      <t>カツ</t>
    </rPh>
    <rPh sb="3" eb="5">
      <t>イドウ</t>
    </rPh>
    <rPh sb="5" eb="7">
      <t>ゾウゲン</t>
    </rPh>
    <rPh sb="7" eb="9">
      <t>サガク</t>
    </rPh>
    <rPh sb="10" eb="11">
      <t>ブ</t>
    </rPh>
    <phoneticPr fontId="2"/>
  </si>
  <si>
    <t>前期繰越活動増減差額（12）</t>
    <rPh sb="0" eb="2">
      <t>ゼンキ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2"/>
  </si>
  <si>
    <t>当期末繰越活動増減差額（13）＝（11）+（12）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</si>
  <si>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基本金取崩額（14）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</si>
  <si>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基金取崩額（15）</t>
    <rPh sb="0" eb="2">
      <t>キキン</t>
    </rPh>
    <rPh sb="2" eb="4">
      <t>トリクズシ</t>
    </rPh>
    <rPh sb="4" eb="5">
      <t>ガク</t>
    </rPh>
    <phoneticPr fontId="2"/>
  </si>
  <si>
    <t>その他の積立金取崩額（16）</t>
    <rPh sb="2" eb="3">
      <t>タ</t>
    </rPh>
    <rPh sb="4" eb="6">
      <t>ツミタテ</t>
    </rPh>
    <rPh sb="6" eb="7">
      <t>キン</t>
    </rPh>
    <rPh sb="7" eb="9">
      <t>トリクズシ</t>
    </rPh>
    <rPh sb="9" eb="10">
      <t>ガク</t>
    </rPh>
    <phoneticPr fontId="2"/>
  </si>
  <si>
    <t>その他の積立金積立額（17）</t>
    <rPh sb="2" eb="3">
      <t>タ</t>
    </rPh>
    <rPh sb="4" eb="6">
      <t>ツミタテ</t>
    </rPh>
    <rPh sb="6" eb="7">
      <t>キン</t>
    </rPh>
    <rPh sb="7" eb="9">
      <t>ツミタテ</t>
    </rPh>
    <rPh sb="9" eb="10">
      <t>ガク</t>
    </rPh>
    <phoneticPr fontId="2"/>
  </si>
  <si>
    <t>次期繰越活動増減差額（18）＝（13）+（14）+（15）+（16）-（17）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2"/>
  </si>
  <si>
    <t>合　計</t>
  </si>
  <si>
    <t xml:space="preserve">  個人会費収入</t>
  </si>
  <si>
    <t xml:space="preserve">  法人・団体会費収入</t>
  </si>
  <si>
    <t xml:space="preserve">  町内会会費収入</t>
  </si>
  <si>
    <t xml:space="preserve">  寄附金収入</t>
  </si>
  <si>
    <t xml:space="preserve">  経常経費寄附金収入</t>
  </si>
  <si>
    <t xml:space="preserve">  市区町村補助金収入</t>
  </si>
  <si>
    <t xml:space="preserve">  道社協補助金収入</t>
  </si>
  <si>
    <t xml:space="preserve">  共同募金配分金収入</t>
  </si>
  <si>
    <t xml:space="preserve">  市区町村受託金収入</t>
  </si>
  <si>
    <t xml:space="preserve">  都道府県社協受託金収入</t>
  </si>
  <si>
    <t xml:space="preserve">  その他の受託金収入</t>
  </si>
  <si>
    <t xml:space="preserve">  償還金収入</t>
  </si>
  <si>
    <t xml:space="preserve">  参加費収入</t>
  </si>
  <si>
    <t xml:space="preserve">  利用料収入</t>
  </si>
  <si>
    <t xml:space="preserve">  負担金収入</t>
  </si>
  <si>
    <t xml:space="preserve">  受入研修費収入</t>
  </si>
  <si>
    <t xml:space="preserve">  雑収入</t>
  </si>
  <si>
    <t xml:space="preserve">  役員報酬支出</t>
  </si>
  <si>
    <t xml:space="preserve">  職員給料支出</t>
  </si>
  <si>
    <t xml:space="preserve">  職員賞与支出</t>
  </si>
  <si>
    <t xml:space="preserve">  非常勤職員給与支出</t>
  </si>
  <si>
    <t xml:space="preserve">  退職給付支出</t>
  </si>
  <si>
    <t xml:space="preserve">  法定福利費支出</t>
  </si>
  <si>
    <t xml:space="preserve">  給食費支出</t>
  </si>
  <si>
    <t xml:space="preserve">  医薬品費支出</t>
  </si>
  <si>
    <t>　保健衛生費支出</t>
    <rPh sb="1" eb="3">
      <t>ホケン</t>
    </rPh>
    <rPh sb="3" eb="5">
      <t>エイセイ</t>
    </rPh>
    <rPh sb="5" eb="6">
      <t>ヒ</t>
    </rPh>
    <rPh sb="6" eb="8">
      <t>シシュツ</t>
    </rPh>
    <phoneticPr fontId="2"/>
  </si>
  <si>
    <t xml:space="preserve">  教養娯楽費支出</t>
  </si>
  <si>
    <t xml:space="preserve">  日用品費支出</t>
  </si>
  <si>
    <t xml:space="preserve">  水道光熱費支出</t>
  </si>
  <si>
    <t xml:space="preserve">  燃料費支出</t>
  </si>
  <si>
    <t xml:space="preserve">  消耗器具備品費支出</t>
  </si>
  <si>
    <t xml:space="preserve">  保険料支出</t>
  </si>
  <si>
    <t xml:space="preserve">  賃借料支出</t>
  </si>
  <si>
    <t xml:space="preserve">  車輌費支出</t>
  </si>
  <si>
    <t xml:space="preserve">  諸謝金支出</t>
  </si>
  <si>
    <t xml:space="preserve">  講師等旅費交通費支出</t>
  </si>
  <si>
    <t xml:space="preserve">  印刷製本費支出</t>
  </si>
  <si>
    <t xml:space="preserve">  通信運搬費支出</t>
  </si>
  <si>
    <t xml:space="preserve">  業務委託費支出</t>
  </si>
  <si>
    <t xml:space="preserve">  修繕費支出</t>
  </si>
  <si>
    <t xml:space="preserve">  手数料支出</t>
  </si>
  <si>
    <t xml:space="preserve">  広報費支出</t>
  </si>
  <si>
    <t xml:space="preserve">  教材費支出</t>
  </si>
  <si>
    <t xml:space="preserve">  雑支出</t>
  </si>
  <si>
    <t xml:space="preserve">  福利厚生費支出</t>
  </si>
  <si>
    <t>　職員被服費支出</t>
    <rPh sb="1" eb="3">
      <t>ショクイン</t>
    </rPh>
    <rPh sb="3" eb="6">
      <t>ヒフクヒ</t>
    </rPh>
    <rPh sb="6" eb="8">
      <t>シシュツ</t>
    </rPh>
    <phoneticPr fontId="2"/>
  </si>
  <si>
    <t xml:space="preserve">  旅費交通費支出</t>
  </si>
  <si>
    <t xml:space="preserve">  研修研究費支出</t>
  </si>
  <si>
    <t xml:space="preserve">  事務消耗品費支出</t>
  </si>
  <si>
    <t xml:space="preserve">  会議費支出</t>
  </si>
  <si>
    <t>　広報費支出</t>
    <rPh sb="1" eb="3">
      <t>コウホウ</t>
    </rPh>
    <rPh sb="3" eb="4">
      <t>ヒ</t>
    </rPh>
    <rPh sb="4" eb="6">
      <t>シシュツ</t>
    </rPh>
    <phoneticPr fontId="2"/>
  </si>
  <si>
    <t xml:space="preserve">  租税公課支出</t>
  </si>
  <si>
    <t xml:space="preserve">  保守料支出</t>
  </si>
  <si>
    <t xml:space="preserve">  渉外費支出</t>
  </si>
  <si>
    <t xml:space="preserve">  諸会費支出</t>
  </si>
  <si>
    <t xml:space="preserve">  貸付金支出</t>
  </si>
  <si>
    <t xml:space="preserve">  一般募金配分金事業費</t>
  </si>
  <si>
    <t xml:space="preserve">  歳末たすけあい配分金事業費</t>
  </si>
  <si>
    <t>分担金支出</t>
    <rPh sb="0" eb="3">
      <t>ブンタンキン</t>
    </rPh>
    <rPh sb="3" eb="5">
      <t>シシュツ</t>
    </rPh>
    <phoneticPr fontId="2"/>
  </si>
  <si>
    <t xml:space="preserve">  分担金支出</t>
  </si>
  <si>
    <t xml:space="preserve">  助成金支出</t>
  </si>
  <si>
    <t xml:space="preserve">  負担金支出</t>
  </si>
  <si>
    <t>事業活動資金収支差額(3)=(1)-(2)</t>
    <phoneticPr fontId="2"/>
  </si>
  <si>
    <t>施設整備等寄附金収入</t>
  </si>
  <si>
    <t xml:space="preserve">  施設整備等寄附金収入</t>
  </si>
  <si>
    <t xml:space="preserve">  車輌運搬具売却収入</t>
  </si>
  <si>
    <t>出</t>
    <phoneticPr fontId="2"/>
  </si>
  <si>
    <t xml:space="preserve">  器具及び備品取得支出</t>
  </si>
  <si>
    <t>施設整備等資金収支差額(6)=(4)-(5)</t>
    <phoneticPr fontId="2"/>
  </si>
  <si>
    <t>そ</t>
  </si>
  <si>
    <t xml:space="preserve">  退職給付引当資産取崩収入</t>
  </si>
  <si>
    <t xml:space="preserve">  留辺蘂地域福祉推進事業積立資産取崩収入</t>
    <rPh sb="2" eb="5">
      <t>ルベシベ</t>
    </rPh>
    <phoneticPr fontId="2"/>
  </si>
  <si>
    <t xml:space="preserve">  子どもの福祉推進事業積立資産取崩収入</t>
  </si>
  <si>
    <t xml:space="preserve">  福祉基金積立資産支出</t>
  </si>
  <si>
    <t xml:space="preserve">  ボランティア基金積立資産支出</t>
  </si>
  <si>
    <t xml:space="preserve">  退職給付引当資産支出</t>
  </si>
  <si>
    <t xml:space="preserve">  社協運営積立資産支出</t>
  </si>
  <si>
    <t xml:space="preserve">  社会福祉大会準備金積立資産支出</t>
  </si>
  <si>
    <t xml:space="preserve">  福祉ショップ運営積立資産支出</t>
  </si>
  <si>
    <t xml:space="preserve">  留辺蘂地域福祉推進事業積立資産支出</t>
  </si>
  <si>
    <t xml:space="preserve">  常呂地域福祉推進事業積立資産支出</t>
  </si>
  <si>
    <t xml:space="preserve">  子どもの福祉推進事業積立資産支出</t>
  </si>
  <si>
    <t xml:space="preserve">  自動車更新資金積立資産支出</t>
  </si>
  <si>
    <t xml:space="preserve">  京セラ福祉事業積立資産支出</t>
  </si>
  <si>
    <t>　その他の活動による支出</t>
    <rPh sb="3" eb="4">
      <t>タ</t>
    </rPh>
    <rPh sb="5" eb="7">
      <t>カツドウ</t>
    </rPh>
    <rPh sb="10" eb="12">
      <t>シシュツ</t>
    </rPh>
    <phoneticPr fontId="2"/>
  </si>
  <si>
    <t>その他の活動資金収支差額(9)=(7)-(8)</t>
    <phoneticPr fontId="2"/>
  </si>
  <si>
    <t xml:space="preserve">  個人会費収益</t>
  </si>
  <si>
    <t xml:space="preserve">  法人・団体会費収益</t>
  </si>
  <si>
    <t xml:space="preserve">  町内会会費収益</t>
  </si>
  <si>
    <t xml:space="preserve">  寄付金収益</t>
  </si>
  <si>
    <t xml:space="preserve">  経常経費寄付金収益</t>
  </si>
  <si>
    <t xml:space="preserve">  市区町村補助金収益</t>
  </si>
  <si>
    <t xml:space="preserve">  道社協補助金収益</t>
  </si>
  <si>
    <t xml:space="preserve">  共同募金配分金収益</t>
  </si>
  <si>
    <t xml:space="preserve">  その他の補助金収益</t>
  </si>
  <si>
    <t xml:space="preserve">  市区町村受託金収益</t>
  </si>
  <si>
    <t xml:space="preserve">  都道府県社協受託金収益</t>
  </si>
  <si>
    <t xml:space="preserve">  その他の受託金収益</t>
  </si>
  <si>
    <t xml:space="preserve">  参加費収益</t>
  </si>
  <si>
    <t xml:space="preserve">  利用料収益</t>
  </si>
  <si>
    <t xml:space="preserve">  負担金収益</t>
  </si>
  <si>
    <t xml:space="preserve">  雑収益</t>
  </si>
  <si>
    <t xml:space="preserve">  役員報酬</t>
  </si>
  <si>
    <t xml:space="preserve">  職員給料</t>
  </si>
  <si>
    <t xml:space="preserve">  職員賞与</t>
  </si>
  <si>
    <t xml:space="preserve">  非常勤職員給与</t>
  </si>
  <si>
    <t xml:space="preserve">  退職給付費用</t>
  </si>
  <si>
    <t xml:space="preserve">  法定福利費</t>
  </si>
  <si>
    <t xml:space="preserve">  給食費</t>
  </si>
  <si>
    <t xml:space="preserve">  医薬品費</t>
  </si>
  <si>
    <t>　保健衛生費</t>
    <rPh sb="1" eb="3">
      <t>ホケン</t>
    </rPh>
    <rPh sb="3" eb="5">
      <t>エイセイ</t>
    </rPh>
    <rPh sb="5" eb="6">
      <t>ヒ</t>
    </rPh>
    <phoneticPr fontId="2"/>
  </si>
  <si>
    <t xml:space="preserve">  教養娯楽費</t>
  </si>
  <si>
    <t xml:space="preserve">  日用品費</t>
  </si>
  <si>
    <t xml:space="preserve">  水道光熱費</t>
  </si>
  <si>
    <t xml:space="preserve">  燃料費</t>
  </si>
  <si>
    <t xml:space="preserve">  消耗器具備品費</t>
  </si>
  <si>
    <t xml:space="preserve">  保険料</t>
  </si>
  <si>
    <t xml:space="preserve">  賃借料</t>
  </si>
  <si>
    <t xml:space="preserve">  車輌費</t>
  </si>
  <si>
    <t xml:space="preserve">  諸謝金</t>
  </si>
  <si>
    <t xml:space="preserve">  講師等旅費交通費</t>
  </si>
  <si>
    <t xml:space="preserve">  印刷製本費</t>
  </si>
  <si>
    <t xml:space="preserve">  通信運搬費</t>
  </si>
  <si>
    <t xml:space="preserve">  業務委託費</t>
  </si>
  <si>
    <t xml:space="preserve">  修繕費</t>
  </si>
  <si>
    <t xml:space="preserve">  手数料</t>
  </si>
  <si>
    <t xml:space="preserve">  広報費</t>
  </si>
  <si>
    <t xml:space="preserve">  教材費</t>
  </si>
  <si>
    <t xml:space="preserve">  雑費</t>
  </si>
  <si>
    <t xml:space="preserve">  福利厚生費</t>
  </si>
  <si>
    <t>　職員被服費</t>
    <rPh sb="1" eb="3">
      <t>ショクイン</t>
    </rPh>
    <rPh sb="3" eb="6">
      <t>ヒフクヒ</t>
    </rPh>
    <phoneticPr fontId="2"/>
  </si>
  <si>
    <t xml:space="preserve">  旅費交通費</t>
  </si>
  <si>
    <t xml:space="preserve">  研修研究費</t>
  </si>
  <si>
    <t xml:space="preserve">  事務消耗品費</t>
  </si>
  <si>
    <t xml:space="preserve">  会議費</t>
  </si>
  <si>
    <t>　広報費</t>
    <rPh sb="1" eb="3">
      <t>コウホウ</t>
    </rPh>
    <rPh sb="3" eb="4">
      <t>ヒ</t>
    </rPh>
    <phoneticPr fontId="2"/>
  </si>
  <si>
    <t xml:space="preserve">  土地・建物賃借料</t>
  </si>
  <si>
    <t xml:space="preserve">  租税公課</t>
  </si>
  <si>
    <t xml:space="preserve">  保守料</t>
  </si>
  <si>
    <t xml:space="preserve">  渉外費</t>
  </si>
  <si>
    <t xml:space="preserve">  諸会費</t>
  </si>
  <si>
    <t xml:space="preserve">  分担金費用</t>
  </si>
  <si>
    <t xml:space="preserve">  助成金費用</t>
  </si>
  <si>
    <t xml:space="preserve">  負担金費用</t>
  </si>
  <si>
    <t xml:space="preserve">  福祉基金組入額</t>
  </si>
  <si>
    <t xml:space="preserve">  ボランティア基金組入額</t>
  </si>
  <si>
    <t>その他の費用</t>
    <rPh sb="4" eb="6">
      <t>ヒヨウ</t>
    </rPh>
    <phoneticPr fontId="2"/>
  </si>
  <si>
    <t>　その他の費用</t>
    <rPh sb="3" eb="4">
      <t>タ</t>
    </rPh>
    <rPh sb="5" eb="7">
      <t>ヒヨウ</t>
    </rPh>
    <phoneticPr fontId="2"/>
  </si>
  <si>
    <t>サービス活動外増減の部</t>
    <phoneticPr fontId="2"/>
  </si>
  <si>
    <t xml:space="preserve">  受入研修費収益</t>
  </si>
  <si>
    <t xml:space="preserve">  施設整備等寄附金収益</t>
  </si>
  <si>
    <t xml:space="preserve">  車輌運搬具売却益</t>
  </si>
  <si>
    <t>拠点区分間繰入金収益</t>
  </si>
  <si>
    <t xml:space="preserve">  車輌運搬具売却損・処分損</t>
  </si>
  <si>
    <t>その他の特別損失</t>
  </si>
  <si>
    <t xml:space="preserve">  会計基準移行過年度修正額（損失）</t>
  </si>
  <si>
    <t>繰越活動増減差額の部</t>
    <phoneticPr fontId="2"/>
  </si>
  <si>
    <t xml:space="preserve">  職員退職手当積立資産取崩額</t>
  </si>
  <si>
    <t xml:space="preserve">  社会福祉大会準備金積立資産取崩</t>
  </si>
  <si>
    <t xml:space="preserve">  常呂地域福祉推進事業積立資産取崩</t>
  </si>
  <si>
    <t xml:space="preserve">  職員退職手当積立金積立額</t>
  </si>
  <si>
    <t xml:space="preserve">  社協運営積立金積立額</t>
  </si>
  <si>
    <t xml:space="preserve">  社会福祉大会準備金積立金積立額</t>
  </si>
  <si>
    <t xml:space="preserve">  福祉ショップ運営積立金積立額</t>
  </si>
  <si>
    <t xml:space="preserve">  留辺蘂地域福祉推進事業積立金積立額</t>
  </si>
  <si>
    <t xml:space="preserve">  常呂地域福祉推進事業積立金積立額</t>
  </si>
  <si>
    <t xml:space="preserve">  子どもの福祉推進事業積立金積立額</t>
  </si>
  <si>
    <t xml:space="preserve">  自動車更新資金積立金積立額</t>
  </si>
  <si>
    <t xml:space="preserve">  京セラ福祉事業積立金積立額</t>
  </si>
  <si>
    <t>　その他の受託金収入</t>
    <rPh sb="3" eb="4">
      <t>タ</t>
    </rPh>
    <rPh sb="5" eb="7">
      <t>ジュタク</t>
    </rPh>
    <rPh sb="7" eb="8">
      <t>キン</t>
    </rPh>
    <rPh sb="8" eb="10">
      <t>シュウニュウ</t>
    </rPh>
    <phoneticPr fontId="2"/>
  </si>
  <si>
    <t xml:space="preserve">  居宅介護料収入（介護報酬収入）</t>
  </si>
  <si>
    <t xml:space="preserve">  居宅介護料収入（利用者負担金収入）</t>
  </si>
  <si>
    <t xml:space="preserve">  居宅介護支援介護料収入</t>
  </si>
  <si>
    <t xml:space="preserve">  利用者等利用料収入</t>
  </si>
  <si>
    <t xml:space="preserve">  (保険等査定減)</t>
  </si>
  <si>
    <t xml:space="preserve">  自立支援給付費収入</t>
  </si>
  <si>
    <t xml:space="preserve">  利用者負担金収入</t>
  </si>
  <si>
    <t xml:space="preserve">  その他の事業収入</t>
  </si>
  <si>
    <t>　受入研修費収入</t>
    <rPh sb="1" eb="3">
      <t>ウケイレ</t>
    </rPh>
    <rPh sb="3" eb="5">
      <t>ケンシュウ</t>
    </rPh>
    <rPh sb="5" eb="6">
      <t>ヒ</t>
    </rPh>
    <rPh sb="6" eb="8">
      <t>シュウニュウ</t>
    </rPh>
    <phoneticPr fontId="2"/>
  </si>
  <si>
    <t>　給食費支出</t>
    <rPh sb="1" eb="4">
      <t>キュウショクヒ</t>
    </rPh>
    <rPh sb="4" eb="6">
      <t>シシュツ</t>
    </rPh>
    <phoneticPr fontId="2"/>
  </si>
  <si>
    <t>　介護用品費支出</t>
    <rPh sb="1" eb="3">
      <t>カイゴ</t>
    </rPh>
    <rPh sb="3" eb="5">
      <t>ヨウヒン</t>
    </rPh>
    <rPh sb="5" eb="6">
      <t>ヒ</t>
    </rPh>
    <rPh sb="6" eb="8">
      <t>シシュツ</t>
    </rPh>
    <phoneticPr fontId="2"/>
  </si>
  <si>
    <t>　教養娯楽費支出</t>
    <rPh sb="1" eb="3">
      <t>キョウヨウ</t>
    </rPh>
    <rPh sb="3" eb="5">
      <t>ゴラク</t>
    </rPh>
    <rPh sb="5" eb="6">
      <t>ヒ</t>
    </rPh>
    <rPh sb="6" eb="8">
      <t>シシュツ</t>
    </rPh>
    <phoneticPr fontId="2"/>
  </si>
  <si>
    <t>　日用品費支出</t>
    <rPh sb="1" eb="4">
      <t>ニチヨウヒン</t>
    </rPh>
    <rPh sb="4" eb="5">
      <t>ヒ</t>
    </rPh>
    <rPh sb="5" eb="7">
      <t>シシュツ</t>
    </rPh>
    <phoneticPr fontId="2"/>
  </si>
  <si>
    <t>　水道光熱費支出</t>
    <rPh sb="1" eb="3">
      <t>スイドウ</t>
    </rPh>
    <rPh sb="3" eb="6">
      <t>コウネツヒ</t>
    </rPh>
    <rPh sb="6" eb="8">
      <t>シシュツ</t>
    </rPh>
    <phoneticPr fontId="2"/>
  </si>
  <si>
    <t>　燃料費支出</t>
    <rPh sb="1" eb="4">
      <t>ネンリョウヒ</t>
    </rPh>
    <rPh sb="4" eb="6">
      <t>シシュツ</t>
    </rPh>
    <phoneticPr fontId="2"/>
  </si>
  <si>
    <t xml:space="preserve">  職員被服費支出</t>
  </si>
  <si>
    <t>　旅費交通費支出</t>
    <rPh sb="1" eb="3">
      <t>リョヒ</t>
    </rPh>
    <rPh sb="3" eb="6">
      <t>コウツウヒ</t>
    </rPh>
    <rPh sb="6" eb="8">
      <t>シシュツ</t>
    </rPh>
    <phoneticPr fontId="2"/>
  </si>
  <si>
    <t>　業務委託費支出</t>
    <rPh sb="1" eb="3">
      <t>ギョウム</t>
    </rPh>
    <rPh sb="3" eb="5">
      <t>イタク</t>
    </rPh>
    <rPh sb="5" eb="6">
      <t>ヒ</t>
    </rPh>
    <rPh sb="6" eb="8">
      <t>シシュツ</t>
    </rPh>
    <phoneticPr fontId="2"/>
  </si>
  <si>
    <t xml:space="preserve">  土地・建物賃借料支出</t>
  </si>
  <si>
    <t>事業活動資金収支差額(3)=(1)-(2)</t>
    <phoneticPr fontId="2"/>
  </si>
  <si>
    <t>施設整備等による収支</t>
    <phoneticPr fontId="2"/>
  </si>
  <si>
    <t>施設整備等資金収支差額(6)=(4)-(5)</t>
    <phoneticPr fontId="2"/>
  </si>
  <si>
    <t>その他の活動による収支</t>
    <phoneticPr fontId="2"/>
  </si>
  <si>
    <t xml:space="preserve">  介護保険事業等運営積立資産支出</t>
  </si>
  <si>
    <t>その他の活動資金収支差額(9)=(7)-(8)</t>
    <phoneticPr fontId="2"/>
  </si>
  <si>
    <t>　その他の受託金収益</t>
    <rPh sb="3" eb="4">
      <t>タ</t>
    </rPh>
    <rPh sb="5" eb="7">
      <t>ジュタク</t>
    </rPh>
    <rPh sb="7" eb="8">
      <t>キン</t>
    </rPh>
    <rPh sb="8" eb="10">
      <t>シュウエキ</t>
    </rPh>
    <phoneticPr fontId="2"/>
  </si>
  <si>
    <t xml:space="preserve">  居宅介護料収益（介護報酬収益）</t>
  </si>
  <si>
    <t xml:space="preserve">  居宅介護料収益（利用者負担金収益）</t>
  </si>
  <si>
    <t xml:space="preserve">  居宅介護支援介護料収益</t>
  </si>
  <si>
    <t xml:space="preserve">  利用者等利用料収益</t>
  </si>
  <si>
    <t xml:space="preserve">  自立支援給付費収益</t>
  </si>
  <si>
    <t xml:space="preserve">  利用者負担金収益</t>
  </si>
  <si>
    <t xml:space="preserve">  その他の事業収益</t>
  </si>
  <si>
    <t>　給食費</t>
    <rPh sb="1" eb="4">
      <t>キュウショクヒ</t>
    </rPh>
    <phoneticPr fontId="2"/>
  </si>
  <si>
    <t>　介護用品費</t>
    <rPh sb="1" eb="3">
      <t>カイゴ</t>
    </rPh>
    <rPh sb="3" eb="5">
      <t>ヨウヒン</t>
    </rPh>
    <rPh sb="5" eb="6">
      <t>ヒ</t>
    </rPh>
    <phoneticPr fontId="2"/>
  </si>
  <si>
    <t>　教養娯楽費</t>
    <rPh sb="1" eb="3">
      <t>キョウヨウ</t>
    </rPh>
    <rPh sb="3" eb="6">
      <t>ゴラクヒ</t>
    </rPh>
    <phoneticPr fontId="2"/>
  </si>
  <si>
    <t>　日用品費</t>
    <rPh sb="1" eb="4">
      <t>ニチヨウヒン</t>
    </rPh>
    <rPh sb="4" eb="5">
      <t>ヒ</t>
    </rPh>
    <phoneticPr fontId="2"/>
  </si>
  <si>
    <t>　水道光熱費</t>
    <rPh sb="1" eb="3">
      <t>スイドウ</t>
    </rPh>
    <rPh sb="3" eb="6">
      <t>コウネツヒ</t>
    </rPh>
    <phoneticPr fontId="2"/>
  </si>
  <si>
    <t>　燃料費</t>
    <rPh sb="1" eb="4">
      <t>ネンリョウヒ</t>
    </rPh>
    <phoneticPr fontId="2"/>
  </si>
  <si>
    <t>　消耗器具備品費</t>
    <rPh sb="1" eb="3">
      <t>ショウモウ</t>
    </rPh>
    <rPh sb="3" eb="5">
      <t>キグ</t>
    </rPh>
    <rPh sb="5" eb="7">
      <t>ビヒン</t>
    </rPh>
    <rPh sb="7" eb="8">
      <t>ヒ</t>
    </rPh>
    <phoneticPr fontId="2"/>
  </si>
  <si>
    <t>　修繕費</t>
    <rPh sb="1" eb="4">
      <t>シュウゼンヒ</t>
    </rPh>
    <phoneticPr fontId="2"/>
  </si>
  <si>
    <t>　手数料</t>
    <rPh sb="1" eb="4">
      <t>テスウリョウ</t>
    </rPh>
    <phoneticPr fontId="2"/>
  </si>
  <si>
    <t xml:space="preserve">  職員被服費</t>
  </si>
  <si>
    <t>　業務委託費</t>
    <rPh sb="1" eb="3">
      <t>ギョウム</t>
    </rPh>
    <rPh sb="3" eb="5">
      <t>イタク</t>
    </rPh>
    <rPh sb="5" eb="6">
      <t>ヒ</t>
    </rPh>
    <phoneticPr fontId="2"/>
  </si>
  <si>
    <t>　雑費</t>
    <rPh sb="1" eb="3">
      <t>ザッピ</t>
    </rPh>
    <phoneticPr fontId="2"/>
  </si>
  <si>
    <t>サービス活動外増減の部</t>
    <phoneticPr fontId="2"/>
  </si>
  <si>
    <t>　受入研修費収益</t>
    <rPh sb="1" eb="2">
      <t>ウ</t>
    </rPh>
    <rPh sb="2" eb="3">
      <t>イ</t>
    </rPh>
    <rPh sb="3" eb="5">
      <t>ケンシュウ</t>
    </rPh>
    <rPh sb="5" eb="6">
      <t>ヒ</t>
    </rPh>
    <rPh sb="6" eb="8">
      <t>シュウエキ</t>
    </rPh>
    <phoneticPr fontId="2"/>
  </si>
  <si>
    <t>固定資産売却益</t>
    <rPh sb="4" eb="7">
      <t>バイキャクエキ</t>
    </rPh>
    <phoneticPr fontId="2"/>
  </si>
  <si>
    <t>　車輛運搬具売却益</t>
    <rPh sb="1" eb="3">
      <t>シャリョウ</t>
    </rPh>
    <rPh sb="3" eb="5">
      <t>ウンパン</t>
    </rPh>
    <rPh sb="5" eb="6">
      <t>グ</t>
    </rPh>
    <rPh sb="6" eb="9">
      <t>バイキャクエキ</t>
    </rPh>
    <phoneticPr fontId="2"/>
  </si>
  <si>
    <t>拠点区分間繰入金費用</t>
  </si>
  <si>
    <t>繰越活動増減差額の部</t>
    <phoneticPr fontId="2"/>
  </si>
  <si>
    <t xml:space="preserve">  介護保険事業等運営積立金積立額</t>
  </si>
  <si>
    <t>決　算　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</si>
</sst>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;\△#,###"/>
    <numFmt numFmtId="177" formatCode="##0.00&quot;%&quot;;\△##0.00&quot;%&quot;"/>
    <numFmt numFmtId="178" formatCode="0_);\(0\)"/>
    <numFmt numFmtId="179" formatCode="#,##0_ "/>
    <numFmt numFmtId="180" formatCode="#,##0_);[Red]\(#,##0\)"/>
    <numFmt numFmtId="181" formatCode="#,##0;&quot;△ &quot;#,##0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4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6"/>
      <color theme="1"/>
      <name val="HG創英角ｺﾞｼｯｸUB"/>
      <family val="3"/>
      <charset val="128"/>
    </font>
    <font>
      <sz val="48"/>
      <color theme="1"/>
      <name val="HG創英角ｺﾞｼｯｸUB"/>
      <family val="3"/>
      <charset val="128"/>
    </font>
    <font>
      <sz val="26"/>
      <color theme="1"/>
      <name val="HG創英角ｺﾞｼｯｸUB"/>
      <family val="3"/>
      <charset val="128"/>
    </font>
    <font>
      <sz val="13"/>
      <color theme="1"/>
      <name val="HG創英角ｺﾞｼｯｸUB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3" fillId="0" borderId="0" xfId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8" fillId="0" borderId="0" xfId="1" applyFont="1">
      <alignment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13" fillId="0" borderId="0" xfId="1" applyFont="1">
      <alignment vertical="center"/>
    </xf>
    <xf numFmtId="0" fontId="11" fillId="0" borderId="0" xfId="1" applyFont="1" applyAlignment="1">
      <alignment horizontal="center" vertical="center" wrapText="1"/>
    </xf>
    <xf numFmtId="0" fontId="0" fillId="0" borderId="1" xfId="0" applyBorder="1">
      <alignment vertical="center"/>
    </xf>
    <xf numFmtId="49" fontId="14" fillId="0" borderId="1" xfId="0" applyNumberFormat="1" applyFont="1" applyBorder="1" applyAlignment="1">
      <alignment horizontal="centerContinuous" vertical="top" shrinkToFit="1"/>
    </xf>
    <xf numFmtId="49" fontId="14" fillId="0" borderId="2" xfId="0" applyNumberFormat="1" applyFont="1" applyBorder="1" applyAlignment="1">
      <alignment horizontal="centerContinuous" vertical="top" shrinkToFit="1"/>
    </xf>
    <xf numFmtId="49" fontId="14" fillId="0" borderId="3" xfId="0" applyNumberFormat="1" applyFont="1" applyBorder="1" applyAlignment="1">
      <alignment horizontal="center" vertical="top" shrinkToFit="1"/>
    </xf>
    <xf numFmtId="49" fontId="14" fillId="0" borderId="4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left" vertical="top" shrinkToFit="1"/>
    </xf>
    <xf numFmtId="176" fontId="15" fillId="0" borderId="3" xfId="0" applyNumberFormat="1" applyFont="1" applyBorder="1" applyAlignment="1">
      <alignment horizontal="right"/>
    </xf>
    <xf numFmtId="0" fontId="14" fillId="0" borderId="3" xfId="0" applyNumberFormat="1" applyFont="1" applyBorder="1" applyAlignment="1">
      <alignment horizontal="left" vertical="top"/>
    </xf>
    <xf numFmtId="49" fontId="14" fillId="0" borderId="5" xfId="0" applyNumberFormat="1" applyFont="1" applyBorder="1" applyAlignment="1">
      <alignment horizontal="center" vertical="top"/>
    </xf>
    <xf numFmtId="49" fontId="14" fillId="0" borderId="6" xfId="0" applyNumberFormat="1" applyFont="1" applyBorder="1" applyAlignment="1">
      <alignment horizontal="center" vertical="top"/>
    </xf>
    <xf numFmtId="49" fontId="14" fillId="0" borderId="6" xfId="0" applyNumberFormat="1" applyFont="1" applyBorder="1" applyAlignment="1">
      <alignment horizontal="centerContinuous" vertical="top" shrinkToFit="1"/>
    </xf>
    <xf numFmtId="176" fontId="15" fillId="0" borderId="6" xfId="0" applyNumberFormat="1" applyFont="1" applyBorder="1" applyAlignment="1">
      <alignment horizontal="right"/>
    </xf>
    <xf numFmtId="0" fontId="14" fillId="0" borderId="6" xfId="0" applyNumberFormat="1" applyFont="1" applyBorder="1" applyAlignment="1">
      <alignment horizontal="left" vertical="top"/>
    </xf>
    <xf numFmtId="49" fontId="14" fillId="0" borderId="6" xfId="0" applyNumberFormat="1" applyFont="1" applyBorder="1" applyAlignment="1">
      <alignment horizontal="left" vertical="top" shrinkToFit="1"/>
    </xf>
    <xf numFmtId="176" fontId="15" fillId="0" borderId="4" xfId="0" applyNumberFormat="1" applyFont="1" applyBorder="1" applyAlignment="1">
      <alignment horizontal="right"/>
    </xf>
    <xf numFmtId="0" fontId="14" fillId="0" borderId="4" xfId="0" applyNumberFormat="1" applyFont="1" applyBorder="1" applyAlignment="1">
      <alignment horizontal="left" vertical="top"/>
    </xf>
    <xf numFmtId="176" fontId="15" fillId="0" borderId="9" xfId="0" applyNumberFormat="1" applyFont="1" applyBorder="1" applyAlignment="1">
      <alignment horizontal="right"/>
    </xf>
    <xf numFmtId="0" fontId="14" fillId="0" borderId="9" xfId="0" applyNumberFormat="1" applyFont="1" applyBorder="1" applyAlignment="1">
      <alignment horizontal="left" vertical="top"/>
    </xf>
    <xf numFmtId="0" fontId="0" fillId="0" borderId="0" xfId="0" applyAlignment="1">
      <alignment vertical="center" shrinkToFit="1"/>
    </xf>
    <xf numFmtId="177" fontId="15" fillId="0" borderId="3" xfId="0" applyNumberFormat="1" applyFont="1" applyBorder="1" applyAlignment="1">
      <alignment horizontal="right" shrinkToFit="1"/>
    </xf>
    <xf numFmtId="177" fontId="15" fillId="0" borderId="6" xfId="0" applyNumberFormat="1" applyFont="1" applyBorder="1" applyAlignment="1">
      <alignment horizontal="right" shrinkToFit="1"/>
    </xf>
    <xf numFmtId="49" fontId="14" fillId="0" borderId="4" xfId="0" applyNumberFormat="1" applyFont="1" applyBorder="1" applyAlignment="1">
      <alignment horizontal="left" vertical="top" shrinkToFit="1"/>
    </xf>
    <xf numFmtId="177" fontId="15" fillId="0" borderId="4" xfId="0" applyNumberFormat="1" applyFont="1" applyBorder="1" applyAlignment="1">
      <alignment horizontal="right" shrinkToFit="1"/>
    </xf>
    <xf numFmtId="49" fontId="14" fillId="0" borderId="3" xfId="0" applyNumberFormat="1" applyFont="1" applyBorder="1" applyAlignment="1">
      <alignment horizontal="centerContinuous" vertical="top" shrinkToFit="1"/>
    </xf>
    <xf numFmtId="49" fontId="14" fillId="0" borderId="3" xfId="0" applyNumberFormat="1" applyFont="1" applyBorder="1" applyAlignment="1">
      <alignment horizontal="center" vertical="top" shrinkToFit="1"/>
    </xf>
    <xf numFmtId="49" fontId="14" fillId="0" borderId="5" xfId="0" applyNumberFormat="1" applyFont="1" applyBorder="1" applyAlignment="1">
      <alignment horizontal="left" vertical="top" shrinkToFit="1"/>
    </xf>
    <xf numFmtId="176" fontId="15" fillId="0" borderId="5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left" vertical="top" shrinkToFit="1"/>
    </xf>
    <xf numFmtId="176" fontId="15" fillId="0" borderId="13" xfId="0" applyNumberFormat="1" applyFont="1" applyBorder="1" applyAlignment="1">
      <alignment horizontal="right"/>
    </xf>
    <xf numFmtId="49" fontId="14" fillId="0" borderId="14" xfId="0" applyNumberFormat="1" applyFont="1" applyBorder="1" applyAlignment="1">
      <alignment horizontal="left" vertical="top" shrinkToFit="1"/>
    </xf>
    <xf numFmtId="176" fontId="15" fillId="0" borderId="14" xfId="0" applyNumberFormat="1" applyFont="1" applyBorder="1" applyAlignment="1">
      <alignment horizontal="right"/>
    </xf>
    <xf numFmtId="49" fontId="14" fillId="0" borderId="15" xfId="0" applyNumberFormat="1" applyFont="1" applyBorder="1" applyAlignment="1">
      <alignment horizontal="left" vertical="top" shrinkToFit="1"/>
    </xf>
    <xf numFmtId="176" fontId="15" fillId="0" borderId="15" xfId="0" applyNumberFormat="1" applyFont="1" applyBorder="1" applyAlignment="1">
      <alignment horizontal="right"/>
    </xf>
    <xf numFmtId="49" fontId="16" fillId="0" borderId="18" xfId="0" applyNumberFormat="1" applyFont="1" applyBorder="1" applyAlignment="1">
      <alignment horizontal="center" vertical="center" shrinkToFit="1"/>
    </xf>
    <xf numFmtId="49" fontId="16" fillId="0" borderId="19" xfId="0" applyNumberFormat="1" applyFont="1" applyBorder="1" applyAlignment="1">
      <alignment vertical="center" shrinkToFi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20" xfId="0" applyNumberFormat="1" applyFont="1" applyBorder="1" applyAlignment="1">
      <alignment horizontal="centerContinuous" vertical="center" shrinkToFit="1"/>
    </xf>
    <xf numFmtId="0" fontId="0" fillId="0" borderId="23" xfId="0" applyBorder="1">
      <alignment vertical="center"/>
    </xf>
    <xf numFmtId="0" fontId="0" fillId="0" borderId="9" xfId="0" applyBorder="1">
      <alignment vertical="center"/>
    </xf>
    <xf numFmtId="49" fontId="14" fillId="0" borderId="2" xfId="0" applyNumberFormat="1" applyFont="1" applyBorder="1" applyAlignment="1">
      <alignment horizontal="left" vertical="top" shrinkToFit="1"/>
    </xf>
    <xf numFmtId="176" fontId="15" fillId="0" borderId="25" xfId="0" applyNumberFormat="1" applyFont="1" applyBorder="1" applyAlignment="1">
      <alignment horizontal="right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49" fontId="14" fillId="0" borderId="12" xfId="0" applyNumberFormat="1" applyFont="1" applyBorder="1" applyAlignment="1">
      <alignment horizontal="left" vertical="top" shrinkToFit="1"/>
    </xf>
    <xf numFmtId="176" fontId="15" fillId="0" borderId="28" xfId="0" applyNumberFormat="1" applyFont="1" applyBorder="1" applyAlignment="1">
      <alignment horizontal="right"/>
    </xf>
    <xf numFmtId="176" fontId="17" fillId="0" borderId="20" xfId="0" applyNumberFormat="1" applyFont="1" applyBorder="1" applyAlignment="1">
      <alignment horizontal="right"/>
    </xf>
    <xf numFmtId="176" fontId="15" fillId="0" borderId="29" xfId="0" applyNumberFormat="1" applyFont="1" applyBorder="1" applyAlignment="1">
      <alignment horizontal="right"/>
    </xf>
    <xf numFmtId="179" fontId="14" fillId="0" borderId="3" xfId="0" applyNumberFormat="1" applyFont="1" applyBorder="1" applyAlignment="1">
      <alignment horizontal="right" shrinkToFit="1"/>
    </xf>
    <xf numFmtId="180" fontId="14" fillId="0" borderId="3" xfId="0" applyNumberFormat="1" applyFont="1" applyBorder="1" applyAlignment="1">
      <alignment vertical="center" shrinkToFit="1"/>
    </xf>
    <xf numFmtId="180" fontId="15" fillId="0" borderId="25" xfId="0" applyNumberFormat="1" applyFont="1" applyBorder="1" applyAlignment="1">
      <alignment vertical="center"/>
    </xf>
    <xf numFmtId="180" fontId="14" fillId="0" borderId="4" xfId="0" applyNumberFormat="1" applyFont="1" applyBorder="1" applyAlignment="1">
      <alignment vertical="center" shrinkToFit="1"/>
    </xf>
    <xf numFmtId="180" fontId="15" fillId="0" borderId="28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centerContinuous" vertical="center" shrinkToFit="1"/>
    </xf>
    <xf numFmtId="49" fontId="16" fillId="0" borderId="17" xfId="0" applyNumberFormat="1" applyFont="1" applyBorder="1" applyAlignment="1">
      <alignment horizontal="centerContinuous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2" fillId="0" borderId="32" xfId="0" applyFont="1" applyBorder="1" applyAlignment="1" applyProtection="1">
      <alignment vertical="center" shrinkToFit="1"/>
      <protection locked="0"/>
    </xf>
    <xf numFmtId="181" fontId="21" fillId="0" borderId="33" xfId="0" applyNumberFormat="1" applyFont="1" applyBorder="1" applyAlignment="1" applyProtection="1">
      <alignment vertical="center"/>
      <protection locked="0"/>
    </xf>
    <xf numFmtId="181" fontId="21" fillId="0" borderId="34" xfId="0" applyNumberFormat="1" applyFont="1" applyBorder="1" applyAlignment="1" applyProtection="1">
      <alignment vertical="center"/>
      <protection locked="0"/>
    </xf>
    <xf numFmtId="180" fontId="0" fillId="0" borderId="0" xfId="0" applyNumberFormat="1">
      <alignment vertical="center"/>
    </xf>
    <xf numFmtId="0" fontId="22" fillId="0" borderId="2" xfId="0" applyFont="1" applyBorder="1" applyAlignment="1" applyProtection="1">
      <alignment vertical="center" shrinkToFit="1"/>
      <protection locked="0"/>
    </xf>
    <xf numFmtId="181" fontId="21" fillId="0" borderId="3" xfId="0" applyNumberFormat="1" applyFont="1" applyBorder="1" applyAlignment="1" applyProtection="1">
      <alignment vertical="center"/>
      <protection locked="0"/>
    </xf>
    <xf numFmtId="181" fontId="21" fillId="0" borderId="25" xfId="0" applyNumberFormat="1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 shrinkToFit="1"/>
      <protection locked="0"/>
    </xf>
    <xf numFmtId="181" fontId="21" fillId="0" borderId="4" xfId="0" applyNumberFormat="1" applyFont="1" applyBorder="1" applyAlignment="1" applyProtection="1">
      <alignment vertical="center"/>
      <protection locked="0"/>
    </xf>
    <xf numFmtId="181" fontId="21" fillId="0" borderId="28" xfId="0" applyNumberFormat="1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181" fontId="21" fillId="0" borderId="18" xfId="0" applyNumberFormat="1" applyFont="1" applyBorder="1" applyAlignment="1" applyProtection="1">
      <alignment vertical="center"/>
      <protection locked="0"/>
    </xf>
    <xf numFmtId="181" fontId="21" fillId="0" borderId="20" xfId="0" applyNumberFormat="1" applyFont="1" applyBorder="1" applyAlignment="1" applyProtection="1">
      <alignment vertical="center"/>
      <protection locked="0"/>
    </xf>
    <xf numFmtId="0" fontId="22" fillId="0" borderId="8" xfId="0" applyFont="1" applyBorder="1" applyAlignment="1" applyProtection="1">
      <alignment vertical="center" shrinkToFit="1"/>
      <protection locked="0"/>
    </xf>
    <xf numFmtId="181" fontId="21" fillId="0" borderId="6" xfId="0" applyNumberFormat="1" applyFont="1" applyBorder="1" applyAlignment="1" applyProtection="1">
      <alignment vertical="center"/>
      <protection locked="0"/>
    </xf>
    <xf numFmtId="181" fontId="21" fillId="0" borderId="38" xfId="0" applyNumberFormat="1" applyFont="1" applyBorder="1" applyAlignment="1" applyProtection="1">
      <alignment vertical="center"/>
      <protection locked="0"/>
    </xf>
    <xf numFmtId="181" fontId="21" fillId="0" borderId="40" xfId="0" applyNumberFormat="1" applyFont="1" applyBorder="1" applyAlignment="1" applyProtection="1">
      <alignment vertical="center"/>
      <protection locked="0"/>
    </xf>
    <xf numFmtId="0" fontId="22" fillId="0" borderId="3" xfId="0" applyFont="1" applyBorder="1" applyAlignment="1" applyProtection="1">
      <alignment vertical="center" shrinkToFit="1"/>
      <protection locked="0"/>
    </xf>
    <xf numFmtId="0" fontId="22" fillId="0" borderId="4" xfId="0" applyFont="1" applyBorder="1" applyAlignment="1" applyProtection="1">
      <alignment vertical="center" shrinkToFit="1"/>
      <protection locked="0"/>
    </xf>
    <xf numFmtId="0" fontId="22" fillId="0" borderId="41" xfId="0" applyFont="1" applyBorder="1" applyAlignment="1" applyProtection="1">
      <alignment horizontal="center" vertical="center" shrinkToFit="1"/>
      <protection locked="0"/>
    </xf>
    <xf numFmtId="0" fontId="22" fillId="0" borderId="43" xfId="0" applyFont="1" applyBorder="1" applyAlignment="1" applyProtection="1">
      <alignment vertical="center" shrinkToFit="1"/>
      <protection locked="0"/>
    </xf>
    <xf numFmtId="0" fontId="22" fillId="0" borderId="45" xfId="0" applyFont="1" applyBorder="1" applyAlignment="1" applyProtection="1">
      <alignment vertical="center" shrinkToFit="1"/>
      <protection locked="0"/>
    </xf>
    <xf numFmtId="0" fontId="22" fillId="0" borderId="46" xfId="0" applyFont="1" applyBorder="1" applyAlignment="1" applyProtection="1">
      <alignment vertical="center" shrinkToFit="1"/>
      <protection locked="0"/>
    </xf>
    <xf numFmtId="181" fontId="21" fillId="0" borderId="47" xfId="0" applyNumberFormat="1" applyFont="1" applyBorder="1" applyAlignment="1" applyProtection="1">
      <alignment vertical="center"/>
      <protection locked="0"/>
    </xf>
    <xf numFmtId="181" fontId="21" fillId="0" borderId="48" xfId="0" applyNumberFormat="1" applyFont="1" applyBorder="1" applyAlignment="1" applyProtection="1">
      <alignment vertical="center"/>
      <protection locked="0"/>
    </xf>
    <xf numFmtId="0" fontId="22" fillId="0" borderId="41" xfId="0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180" fontId="0" fillId="0" borderId="0" xfId="0" applyNumberFormat="1" applyAlignment="1" applyProtection="1">
      <alignment vertical="center"/>
      <protection locked="0"/>
    </xf>
    <xf numFmtId="0" fontId="18" fillId="0" borderId="32" xfId="0" applyFont="1" applyBorder="1" applyProtection="1">
      <alignment vertical="center"/>
      <protection locked="0"/>
    </xf>
    <xf numFmtId="181" fontId="0" fillId="0" borderId="33" xfId="0" applyNumberFormat="1" applyBorder="1" applyAlignment="1" applyProtection="1">
      <alignment vertical="center"/>
      <protection locked="0"/>
    </xf>
    <xf numFmtId="181" fontId="0" fillId="0" borderId="34" xfId="0" applyNumberFormat="1" applyBorder="1" applyAlignment="1" applyProtection="1">
      <alignment vertical="center"/>
      <protection locked="0"/>
    </xf>
    <xf numFmtId="0" fontId="19" fillId="0" borderId="2" xfId="0" applyFont="1" applyBorder="1" applyProtection="1">
      <alignment vertical="center"/>
      <protection locked="0"/>
    </xf>
    <xf numFmtId="181" fontId="0" fillId="0" borderId="3" xfId="0" applyNumberFormat="1" applyBorder="1" applyAlignment="1" applyProtection="1">
      <alignment vertical="center"/>
      <protection locked="0"/>
    </xf>
    <xf numFmtId="181" fontId="0" fillId="0" borderId="25" xfId="0" applyNumberFormat="1" applyBorder="1" applyAlignment="1" applyProtection="1">
      <alignment vertical="center"/>
      <protection locked="0"/>
    </xf>
    <xf numFmtId="0" fontId="19" fillId="0" borderId="12" xfId="0" applyFont="1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/>
      <protection locked="0"/>
    </xf>
    <xf numFmtId="181" fontId="0" fillId="0" borderId="28" xfId="0" applyNumberFormat="1" applyBorder="1" applyAlignment="1" applyProtection="1">
      <alignment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181" fontId="0" fillId="0" borderId="18" xfId="0" applyNumberFormat="1" applyBorder="1" applyAlignment="1" applyProtection="1">
      <alignment vertical="center"/>
      <protection locked="0"/>
    </xf>
    <xf numFmtId="181" fontId="0" fillId="0" borderId="20" xfId="0" applyNumberFormat="1" applyBorder="1" applyAlignment="1" applyProtection="1">
      <alignment vertical="center"/>
      <protection locked="0"/>
    </xf>
    <xf numFmtId="0" fontId="18" fillId="0" borderId="8" xfId="0" applyFont="1" applyBorder="1" applyProtection="1">
      <alignment vertical="center"/>
      <protection locked="0"/>
    </xf>
    <xf numFmtId="181" fontId="0" fillId="0" borderId="6" xfId="0" applyNumberFormat="1" applyBorder="1" applyAlignment="1" applyProtection="1">
      <alignment vertical="center"/>
      <protection locked="0"/>
    </xf>
    <xf numFmtId="181" fontId="0" fillId="0" borderId="38" xfId="0" applyNumberFormat="1" applyBorder="1" applyAlignment="1" applyProtection="1">
      <alignment vertical="center"/>
      <protection locked="0"/>
    </xf>
    <xf numFmtId="0" fontId="19" fillId="0" borderId="45" xfId="0" applyFont="1" applyBorder="1" applyProtection="1">
      <alignment vertical="center"/>
      <protection locked="0"/>
    </xf>
    <xf numFmtId="0" fontId="19" fillId="0" borderId="49" xfId="0" applyFont="1" applyBorder="1" applyProtection="1">
      <alignment vertical="center"/>
      <protection locked="0"/>
    </xf>
    <xf numFmtId="181" fontId="0" fillId="0" borderId="5" xfId="0" applyNumberFormat="1" applyBorder="1" applyAlignment="1" applyProtection="1">
      <alignment vertical="center"/>
      <protection locked="0"/>
    </xf>
    <xf numFmtId="181" fontId="0" fillId="0" borderId="29" xfId="0" applyNumberFormat="1" applyBorder="1" applyAlignment="1" applyProtection="1">
      <alignment vertical="center"/>
      <protection locked="0"/>
    </xf>
    <xf numFmtId="181" fontId="0" fillId="0" borderId="40" xfId="0" applyNumberFormat="1" applyBorder="1" applyAlignment="1" applyProtection="1">
      <alignment vertical="center"/>
      <protection locked="0"/>
    </xf>
    <xf numFmtId="0" fontId="19" fillId="0" borderId="46" xfId="0" applyFont="1" applyBorder="1" applyProtection="1">
      <alignment vertical="center"/>
      <protection locked="0"/>
    </xf>
    <xf numFmtId="181" fontId="0" fillId="0" borderId="47" xfId="0" applyNumberFormat="1" applyBorder="1" applyAlignment="1" applyProtection="1">
      <alignment vertical="center"/>
      <protection locked="0"/>
    </xf>
    <xf numFmtId="181" fontId="0" fillId="0" borderId="48" xfId="0" applyNumberFormat="1" applyBorder="1" applyAlignment="1" applyProtection="1">
      <alignment vertical="center"/>
      <protection locked="0"/>
    </xf>
    <xf numFmtId="0" fontId="19" fillId="0" borderId="6" xfId="0" applyFont="1" applyBorder="1" applyProtection="1">
      <alignment vertical="center"/>
      <protection locked="0"/>
    </xf>
    <xf numFmtId="0" fontId="19" fillId="0" borderId="4" xfId="0" applyFont="1" applyBorder="1" applyProtection="1">
      <alignment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Protection="1">
      <alignment vertical="center"/>
      <protection locked="0"/>
    </xf>
    <xf numFmtId="49" fontId="26" fillId="0" borderId="3" xfId="0" applyNumberFormat="1" applyFont="1" applyBorder="1" applyAlignment="1">
      <alignment horizontal="centerContinuous" vertical="top" shrinkToFit="1"/>
    </xf>
    <xf numFmtId="49" fontId="26" fillId="0" borderId="3" xfId="0" applyNumberFormat="1" applyFont="1" applyBorder="1" applyAlignment="1">
      <alignment horizontal="center" vertical="top" wrapText="1"/>
    </xf>
    <xf numFmtId="49" fontId="26" fillId="0" borderId="3" xfId="0" applyNumberFormat="1" applyFont="1" applyBorder="1" applyAlignment="1">
      <alignment horizontal="center" vertical="top" shrinkToFit="1"/>
    </xf>
    <xf numFmtId="49" fontId="26" fillId="0" borderId="3" xfId="0" applyNumberFormat="1" applyFont="1" applyBorder="1" applyAlignment="1">
      <alignment horizontal="left" vertical="top" shrinkToFit="1"/>
    </xf>
    <xf numFmtId="176" fontId="27" fillId="0" borderId="3" xfId="0" applyNumberFormat="1" applyFont="1" applyBorder="1" applyAlignment="1">
      <alignment horizontal="right"/>
    </xf>
    <xf numFmtId="49" fontId="26" fillId="0" borderId="13" xfId="0" applyNumberFormat="1" applyFont="1" applyBorder="1" applyAlignment="1">
      <alignment horizontal="left" vertical="top" shrinkToFit="1"/>
    </xf>
    <xf numFmtId="176" fontId="27" fillId="0" borderId="13" xfId="0" applyNumberFormat="1" applyFont="1" applyBorder="1" applyAlignment="1">
      <alignment horizontal="right"/>
    </xf>
    <xf numFmtId="49" fontId="26" fillId="0" borderId="50" xfId="0" applyNumberFormat="1" applyFont="1" applyBorder="1" applyAlignment="1">
      <alignment horizontal="left" vertical="top" shrinkToFit="1"/>
    </xf>
    <xf numFmtId="176" fontId="27" fillId="0" borderId="50" xfId="0" applyNumberFormat="1" applyFont="1" applyBorder="1" applyAlignment="1">
      <alignment horizontal="right"/>
    </xf>
    <xf numFmtId="0" fontId="14" fillId="0" borderId="13" xfId="0" applyNumberFormat="1" applyFont="1" applyBorder="1" applyAlignment="1">
      <alignment horizontal="left" vertical="top"/>
    </xf>
    <xf numFmtId="0" fontId="14" fillId="0" borderId="15" xfId="0" applyNumberFormat="1" applyFont="1" applyBorder="1" applyAlignment="1">
      <alignment horizontal="left" vertical="top"/>
    </xf>
    <xf numFmtId="49" fontId="14" fillId="0" borderId="50" xfId="0" applyNumberFormat="1" applyFont="1" applyBorder="1" applyAlignment="1">
      <alignment horizontal="left" vertical="top" shrinkToFit="1"/>
    </xf>
    <xf numFmtId="176" fontId="15" fillId="0" borderId="50" xfId="0" applyNumberFormat="1" applyFont="1" applyBorder="1" applyAlignment="1">
      <alignment horizontal="right"/>
    </xf>
    <xf numFmtId="0" fontId="14" fillId="0" borderId="50" xfId="0" applyNumberFormat="1" applyFont="1" applyBorder="1" applyAlignment="1">
      <alignment horizontal="left" vertical="top"/>
    </xf>
    <xf numFmtId="176" fontId="15" fillId="0" borderId="51" xfId="0" applyNumberFormat="1" applyFont="1" applyBorder="1" applyAlignment="1">
      <alignment horizontal="right"/>
    </xf>
    <xf numFmtId="0" fontId="14" fillId="0" borderId="5" xfId="0" applyNumberFormat="1" applyFont="1" applyBorder="1" applyAlignment="1">
      <alignment horizontal="left" vertical="top"/>
    </xf>
    <xf numFmtId="177" fontId="15" fillId="0" borderId="13" xfId="0" applyNumberFormat="1" applyFont="1" applyBorder="1" applyAlignment="1">
      <alignment horizontal="right"/>
    </xf>
    <xf numFmtId="177" fontId="15" fillId="0" borderId="15" xfId="0" applyNumberFormat="1" applyFont="1" applyBorder="1" applyAlignment="1">
      <alignment horizontal="right"/>
    </xf>
    <xf numFmtId="177" fontId="15" fillId="0" borderId="50" xfId="0" applyNumberFormat="1" applyFont="1" applyBorder="1" applyAlignment="1">
      <alignment horizontal="right"/>
    </xf>
    <xf numFmtId="177" fontId="15" fillId="0" borderId="6" xfId="0" applyNumberFormat="1" applyFont="1" applyBorder="1" applyAlignment="1">
      <alignment horizontal="right"/>
    </xf>
    <xf numFmtId="177" fontId="15" fillId="0" borderId="3" xfId="0" applyNumberFormat="1" applyFont="1" applyBorder="1" applyAlignment="1">
      <alignment horizontal="right"/>
    </xf>
    <xf numFmtId="177" fontId="15" fillId="0" borderId="5" xfId="0" applyNumberFormat="1" applyFont="1" applyBorder="1" applyAlignment="1">
      <alignment horizontal="right"/>
    </xf>
    <xf numFmtId="177" fontId="15" fillId="0" borderId="15" xfId="0" applyNumberFormat="1" applyFont="1" applyBorder="1" applyAlignment="1">
      <alignment horizontal="right" shrinkToFit="1"/>
    </xf>
    <xf numFmtId="177" fontId="15" fillId="0" borderId="51" xfId="0" applyNumberFormat="1" applyFont="1" applyBorder="1" applyAlignment="1">
      <alignment horizontal="right"/>
    </xf>
    <xf numFmtId="0" fontId="14" fillId="0" borderId="51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vertical="top" textRotation="255"/>
    </xf>
    <xf numFmtId="49" fontId="14" fillId="0" borderId="51" xfId="0" applyNumberFormat="1" applyFont="1" applyBorder="1" applyAlignment="1">
      <alignment horizontal="left" vertical="top" shrinkToFit="1"/>
    </xf>
    <xf numFmtId="0" fontId="14" fillId="0" borderId="14" xfId="0" applyNumberFormat="1" applyFont="1" applyBorder="1" applyAlignment="1">
      <alignment horizontal="left" vertical="top"/>
    </xf>
    <xf numFmtId="177" fontId="15" fillId="0" borderId="14" xfId="0" applyNumberFormat="1" applyFont="1" applyBorder="1" applyAlignment="1">
      <alignment horizontal="right"/>
    </xf>
    <xf numFmtId="0" fontId="9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top" shrinkToFit="1"/>
    </xf>
    <xf numFmtId="49" fontId="14" fillId="0" borderId="8" xfId="0" applyNumberFormat="1" applyFont="1" applyBorder="1" applyAlignment="1">
      <alignment horizontal="center" vertical="top" shrinkToFit="1"/>
    </xf>
    <xf numFmtId="49" fontId="14" fillId="0" borderId="5" xfId="0" applyNumberFormat="1" applyFont="1" applyBorder="1" applyAlignment="1">
      <alignment horizontal="center" vertical="center" textRotation="255" shrinkToFit="1"/>
    </xf>
    <xf numFmtId="49" fontId="14" fillId="0" borderId="6" xfId="0" applyNumberFormat="1" applyFont="1" applyBorder="1" applyAlignment="1">
      <alignment horizontal="center" vertical="center" textRotation="255" shrinkToFit="1"/>
    </xf>
    <xf numFmtId="49" fontId="14" fillId="0" borderId="4" xfId="0" applyNumberFormat="1" applyFont="1" applyBorder="1" applyAlignment="1">
      <alignment horizontal="center" vertical="center" textRotation="255"/>
    </xf>
    <xf numFmtId="49" fontId="14" fillId="0" borderId="6" xfId="0" applyNumberFormat="1" applyFont="1" applyBorder="1" applyAlignment="1">
      <alignment horizontal="center" vertical="center" textRotation="255"/>
    </xf>
    <xf numFmtId="49" fontId="14" fillId="0" borderId="4" xfId="0" applyNumberFormat="1" applyFont="1" applyBorder="1" applyAlignment="1">
      <alignment horizontal="center" vertical="center" textRotation="255" shrinkToFit="1"/>
    </xf>
    <xf numFmtId="49" fontId="14" fillId="0" borderId="5" xfId="0" applyNumberFormat="1" applyFont="1" applyBorder="1" applyAlignment="1">
      <alignment horizontal="center" vertical="center" textRotation="255"/>
    </xf>
    <xf numFmtId="49" fontId="14" fillId="0" borderId="1" xfId="0" applyNumberFormat="1" applyFont="1" applyBorder="1" applyAlignment="1">
      <alignment horizontal="center" vertical="top" shrinkToFit="1"/>
    </xf>
    <xf numFmtId="49" fontId="14" fillId="0" borderId="9" xfId="0" applyNumberFormat="1" applyFont="1" applyBorder="1" applyAlignment="1">
      <alignment horizontal="center" vertical="top" shrinkToFit="1"/>
    </xf>
    <xf numFmtId="49" fontId="14" fillId="0" borderId="2" xfId="0" applyNumberFormat="1" applyFont="1" applyBorder="1" applyAlignment="1">
      <alignment horizontal="center" vertical="top" shrinkToFit="1"/>
    </xf>
    <xf numFmtId="49" fontId="14" fillId="0" borderId="10" xfId="0" applyNumberFormat="1" applyFont="1" applyBorder="1" applyAlignment="1">
      <alignment horizontal="center" vertical="top" shrinkToFit="1"/>
    </xf>
    <xf numFmtId="49" fontId="14" fillId="0" borderId="1" xfId="0" applyNumberFormat="1" applyFont="1" applyBorder="1" applyAlignment="1">
      <alignment horizontal="left" vertical="top" shrinkToFit="1"/>
    </xf>
    <xf numFmtId="49" fontId="14" fillId="0" borderId="2" xfId="0" applyNumberFormat="1" applyFont="1" applyBorder="1" applyAlignment="1">
      <alignment horizontal="left" vertical="top" shrinkToFit="1"/>
    </xf>
    <xf numFmtId="49" fontId="14" fillId="0" borderId="11" xfId="0" applyNumberFormat="1" applyFont="1" applyBorder="1" applyAlignment="1">
      <alignment horizontal="left" vertical="top" shrinkToFit="1"/>
    </xf>
    <xf numFmtId="49" fontId="14" fillId="0" borderId="12" xfId="0" applyNumberFormat="1" applyFont="1" applyBorder="1" applyAlignment="1">
      <alignment horizontal="left" vertical="top" shrinkToFit="1"/>
    </xf>
    <xf numFmtId="49" fontId="14" fillId="0" borderId="3" xfId="0" applyNumberFormat="1" applyFont="1" applyBorder="1" applyAlignment="1">
      <alignment horizontal="center" vertical="top" shrinkToFit="1"/>
    </xf>
    <xf numFmtId="178" fontId="18" fillId="0" borderId="23" xfId="0" applyNumberFormat="1" applyFont="1" applyBorder="1" applyAlignment="1">
      <alignment vertical="center"/>
    </xf>
    <xf numFmtId="178" fontId="19" fillId="0" borderId="9" xfId="0" applyNumberFormat="1" applyFont="1" applyBorder="1" applyAlignment="1">
      <alignment vertical="center"/>
    </xf>
    <xf numFmtId="178" fontId="19" fillId="0" borderId="24" xfId="0" applyNumberFormat="1" applyFont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 shrinkToFit="1"/>
    </xf>
    <xf numFmtId="49" fontId="16" fillId="0" borderId="17" xfId="0" applyNumberFormat="1" applyFont="1" applyBorder="1" applyAlignment="1">
      <alignment horizontal="center" vertical="center" shrinkToFit="1"/>
    </xf>
    <xf numFmtId="49" fontId="16" fillId="0" borderId="21" xfId="0" applyNumberFormat="1" applyFont="1" applyBorder="1" applyAlignment="1">
      <alignment vertical="top" shrinkToFit="1"/>
    </xf>
    <xf numFmtId="49" fontId="16" fillId="0" borderId="10" xfId="0" applyNumberFormat="1" applyFont="1" applyBorder="1" applyAlignment="1">
      <alignment vertical="top" shrinkToFit="1"/>
    </xf>
    <xf numFmtId="49" fontId="16" fillId="0" borderId="22" xfId="0" applyNumberFormat="1" applyFont="1" applyBorder="1" applyAlignment="1">
      <alignment vertical="top" shrinkToFit="1"/>
    </xf>
    <xf numFmtId="49" fontId="14" fillId="0" borderId="23" xfId="0" applyNumberFormat="1" applyFont="1" applyBorder="1" applyAlignment="1">
      <alignment vertical="top" shrinkToFit="1"/>
    </xf>
    <xf numFmtId="49" fontId="14" fillId="0" borderId="9" xfId="0" applyNumberFormat="1" applyFont="1" applyBorder="1" applyAlignment="1">
      <alignment vertical="top" shrinkToFit="1"/>
    </xf>
    <xf numFmtId="49" fontId="14" fillId="0" borderId="24" xfId="0" applyNumberFormat="1" applyFont="1" applyBorder="1" applyAlignment="1">
      <alignment vertical="top" shrinkToFit="1"/>
    </xf>
    <xf numFmtId="49" fontId="16" fillId="0" borderId="19" xfId="0" applyNumberFormat="1" applyFont="1" applyBorder="1" applyAlignment="1">
      <alignment horizontal="center" vertical="center" shrinkToFit="1"/>
    </xf>
    <xf numFmtId="49" fontId="14" fillId="0" borderId="21" xfId="0" applyNumberFormat="1" applyFont="1" applyBorder="1" applyAlignment="1">
      <alignment vertical="top" shrinkToFit="1"/>
    </xf>
    <xf numFmtId="49" fontId="14" fillId="0" borderId="10" xfId="0" applyNumberFormat="1" applyFont="1" applyBorder="1" applyAlignment="1">
      <alignment vertical="top" shrinkToFit="1"/>
    </xf>
    <xf numFmtId="49" fontId="14" fillId="0" borderId="22" xfId="0" applyNumberFormat="1" applyFont="1" applyBorder="1" applyAlignment="1">
      <alignment vertical="top" shrinkToFit="1"/>
    </xf>
    <xf numFmtId="49" fontId="16" fillId="0" borderId="16" xfId="0" applyNumberFormat="1" applyFont="1" applyBorder="1" applyAlignment="1">
      <alignment horizontal="center" vertical="top" shrinkToFit="1"/>
    </xf>
    <xf numFmtId="49" fontId="16" fillId="0" borderId="17" xfId="0" applyNumberFormat="1" applyFont="1" applyBorder="1" applyAlignment="1">
      <alignment horizontal="center" vertical="top" shrinkToFit="1"/>
    </xf>
    <xf numFmtId="49" fontId="16" fillId="0" borderId="19" xfId="0" applyNumberFormat="1" applyFont="1" applyBorder="1" applyAlignment="1">
      <alignment horizontal="center" vertical="top" shrinkToFit="1"/>
    </xf>
    <xf numFmtId="0" fontId="9" fillId="0" borderId="0" xfId="1" applyFont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1" fillId="0" borderId="30" xfId="0" applyFont="1" applyBorder="1" applyAlignment="1">
      <alignment horizontal="center" vertical="center" textRotation="255" shrinkToFit="1"/>
    </xf>
    <xf numFmtId="0" fontId="22" fillId="0" borderId="35" xfId="0" applyFont="1" applyBorder="1" applyAlignment="1">
      <alignment horizontal="center" vertical="center" textRotation="255" shrinkToFit="1"/>
    </xf>
    <xf numFmtId="0" fontId="22" fillId="0" borderId="39" xfId="0" applyFont="1" applyBorder="1" applyAlignment="1">
      <alignment horizontal="center" vertical="center" textRotation="255" shrinkToFit="1"/>
    </xf>
    <xf numFmtId="0" fontId="22" fillId="0" borderId="31" xfId="0" applyFont="1" applyBorder="1" applyAlignment="1">
      <alignment horizontal="center" vertical="center" textRotation="255" shrinkToFit="1"/>
    </xf>
    <xf numFmtId="0" fontId="22" fillId="0" borderId="36" xfId="0" applyFont="1" applyBorder="1" applyAlignment="1">
      <alignment horizontal="center" vertical="center" textRotation="255" shrinkToFit="1"/>
    </xf>
    <xf numFmtId="0" fontId="22" fillId="0" borderId="37" xfId="0" applyFont="1" applyBorder="1" applyAlignment="1">
      <alignment horizontal="center" vertical="center" textRotation="255" shrinkToFit="1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22" fillId="0" borderId="30" xfId="0" applyFont="1" applyBorder="1" applyAlignment="1">
      <alignment horizontal="center" vertical="center" textRotation="255" shrinkToFit="1"/>
    </xf>
    <xf numFmtId="0" fontId="22" fillId="0" borderId="42" xfId="0" applyFont="1" applyBorder="1" applyAlignment="1">
      <alignment horizontal="center" vertical="center" textRotation="255" shrinkToFit="1"/>
    </xf>
    <xf numFmtId="0" fontId="22" fillId="0" borderId="44" xfId="0" applyFont="1" applyBorder="1" applyAlignment="1">
      <alignment horizontal="center" vertical="center" textRotation="255" shrinkToFit="1"/>
    </xf>
    <xf numFmtId="0" fontId="25" fillId="0" borderId="30" xfId="0" applyFont="1" applyBorder="1" applyAlignment="1" applyProtection="1">
      <alignment horizontal="center" vertical="center" textRotation="255"/>
      <protection locked="0"/>
    </xf>
    <xf numFmtId="0" fontId="25" fillId="0" borderId="35" xfId="0" applyFont="1" applyBorder="1" applyAlignment="1" applyProtection="1">
      <alignment horizontal="center" vertical="center" textRotation="255"/>
      <protection locked="0"/>
    </xf>
    <xf numFmtId="0" fontId="25" fillId="0" borderId="39" xfId="0" applyFont="1" applyBorder="1" applyAlignment="1" applyProtection="1">
      <alignment horizontal="center" vertical="center" textRotation="255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textRotation="255"/>
    </xf>
    <xf numFmtId="0" fontId="19" fillId="0" borderId="35" xfId="0" applyFont="1" applyBorder="1" applyAlignment="1">
      <alignment horizontal="center" vertical="center" textRotation="255"/>
    </xf>
    <xf numFmtId="0" fontId="19" fillId="0" borderId="39" xfId="0" applyFont="1" applyBorder="1" applyAlignment="1">
      <alignment horizontal="center" vertical="center" textRotation="255"/>
    </xf>
    <xf numFmtId="0" fontId="18" fillId="0" borderId="39" xfId="0" applyFont="1" applyBorder="1" applyAlignment="1">
      <alignment horizontal="center" vertical="center" textRotation="255"/>
    </xf>
    <xf numFmtId="0" fontId="18" fillId="0" borderId="42" xfId="0" applyFont="1" applyBorder="1" applyAlignment="1">
      <alignment horizontal="center" vertical="center" textRotation="255"/>
    </xf>
    <xf numFmtId="0" fontId="19" fillId="0" borderId="44" xfId="0" applyFont="1" applyBorder="1" applyAlignment="1">
      <alignment horizontal="center" vertical="center" textRotation="255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23" fillId="0" borderId="30" xfId="0" applyFont="1" applyBorder="1" applyAlignment="1">
      <alignment horizontal="center" vertical="center" textRotation="255"/>
    </xf>
    <xf numFmtId="0" fontId="23" fillId="0" borderId="35" xfId="0" applyFont="1" applyBorder="1" applyAlignment="1">
      <alignment horizontal="center" vertical="center" textRotation="255"/>
    </xf>
    <xf numFmtId="0" fontId="24" fillId="0" borderId="35" xfId="0" applyFont="1" applyBorder="1" applyAlignment="1">
      <alignment horizontal="center" vertical="center" textRotation="255"/>
    </xf>
    <xf numFmtId="0" fontId="24" fillId="0" borderId="39" xfId="0" applyFont="1" applyBorder="1" applyAlignment="1">
      <alignment horizontal="center" vertical="center" textRotation="255"/>
    </xf>
    <xf numFmtId="0" fontId="18" fillId="0" borderId="31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  <xf numFmtId="0" fontId="19" fillId="0" borderId="37" xfId="0" applyFont="1" applyBorder="1" applyAlignment="1">
      <alignment horizontal="center" vertical="center" textRotation="255"/>
    </xf>
    <xf numFmtId="0" fontId="19" fillId="0" borderId="31" xfId="0" applyFont="1" applyBorder="1" applyAlignment="1">
      <alignment horizontal="center" vertical="center" textRotation="255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 textRotation="255"/>
    </xf>
    <xf numFmtId="49" fontId="28" fillId="0" borderId="5" xfId="0" applyNumberFormat="1" applyFont="1" applyBorder="1" applyAlignment="1">
      <alignment horizontal="center" vertical="center" textRotation="255"/>
    </xf>
    <xf numFmtId="49" fontId="14" fillId="0" borderId="11" xfId="0" applyNumberFormat="1" applyFont="1" applyBorder="1" applyAlignment="1">
      <alignment horizontal="center" vertical="top" shrinkToFit="1"/>
    </xf>
    <xf numFmtId="49" fontId="14" fillId="0" borderId="27" xfId="0" applyNumberFormat="1" applyFont="1" applyBorder="1" applyAlignment="1">
      <alignment horizontal="center" vertical="top" shrinkToFit="1"/>
    </xf>
    <xf numFmtId="49" fontId="14" fillId="0" borderId="12" xfId="0" applyNumberFormat="1" applyFont="1" applyBorder="1" applyAlignment="1">
      <alignment horizontal="center" vertical="top" shrinkToFit="1"/>
    </xf>
    <xf numFmtId="49" fontId="14" fillId="0" borderId="54" xfId="0" applyNumberFormat="1" applyFont="1" applyBorder="1" applyAlignment="1">
      <alignment horizontal="left" vertical="top" shrinkToFit="1"/>
    </xf>
    <xf numFmtId="49" fontId="14" fillId="0" borderId="55" xfId="0" applyNumberFormat="1" applyFont="1" applyBorder="1" applyAlignment="1">
      <alignment horizontal="left" vertical="top" shrinkToFit="1"/>
    </xf>
    <xf numFmtId="49" fontId="14" fillId="0" borderId="4" xfId="0" applyNumberFormat="1" applyFont="1" applyBorder="1" applyAlignment="1">
      <alignment horizontal="center" vertical="top" textRotation="255"/>
    </xf>
    <xf numFmtId="49" fontId="14" fillId="0" borderId="5" xfId="0" applyNumberFormat="1" applyFont="1" applyBorder="1" applyAlignment="1">
      <alignment horizontal="center" vertical="top" textRotation="255"/>
    </xf>
    <xf numFmtId="49" fontId="14" fillId="0" borderId="6" xfId="0" applyNumberFormat="1" applyFont="1" applyBorder="1" applyAlignment="1">
      <alignment horizontal="center" vertical="top" textRotation="255"/>
    </xf>
    <xf numFmtId="49" fontId="14" fillId="0" borderId="52" xfId="0" applyNumberFormat="1" applyFont="1" applyBorder="1" applyAlignment="1">
      <alignment horizontal="left" vertical="top" shrinkToFit="1"/>
    </xf>
    <xf numFmtId="49" fontId="14" fillId="0" borderId="53" xfId="0" applyNumberFormat="1" applyFont="1" applyBorder="1" applyAlignment="1">
      <alignment horizontal="left" vertical="top" shrinkToFit="1"/>
    </xf>
    <xf numFmtId="49" fontId="14" fillId="0" borderId="56" xfId="0" applyNumberFormat="1" applyFont="1" applyBorder="1" applyAlignment="1">
      <alignment horizontal="left" vertical="top" shrinkToFit="1"/>
    </xf>
    <xf numFmtId="49" fontId="14" fillId="0" borderId="57" xfId="0" applyNumberFormat="1" applyFont="1" applyBorder="1" applyAlignment="1">
      <alignment horizontal="left" vertical="top" shrinkToFit="1"/>
    </xf>
    <xf numFmtId="49" fontId="14" fillId="0" borderId="58" xfId="0" applyNumberFormat="1" applyFont="1" applyBorder="1" applyAlignment="1">
      <alignment horizontal="center" vertical="top" shrinkToFit="1"/>
    </xf>
    <xf numFmtId="49" fontId="14" fillId="0" borderId="0" xfId="0" applyNumberFormat="1" applyFont="1" applyBorder="1" applyAlignment="1">
      <alignment horizontal="center" vertical="top" shrinkToFit="1"/>
    </xf>
    <xf numFmtId="49" fontId="14" fillId="0" borderId="49" xfId="0" applyNumberFormat="1" applyFont="1" applyBorder="1" applyAlignment="1">
      <alignment horizontal="center" vertical="top" shrinkToFit="1"/>
    </xf>
    <xf numFmtId="49" fontId="14" fillId="0" borderId="4" xfId="0" applyNumberFormat="1" applyFont="1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</cellXfs>
  <cellStyles count="10">
    <cellStyle name="桁区切り 2" xfId="7"/>
    <cellStyle name="桁区切り 3" xfId="9"/>
    <cellStyle name="標準" xfId="0" builtinId="0"/>
    <cellStyle name="標準 2" xfId="2"/>
    <cellStyle name="標準 2 2" xfId="3"/>
    <cellStyle name="標準 2 3" xfId="4"/>
    <cellStyle name="標準 2 4" xfId="5"/>
    <cellStyle name="標準 3" xfId="6"/>
    <cellStyle name="標準 4" xfId="8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88900</xdr:colOff>
      <xdr:row>0</xdr:row>
      <xdr:rowOff>0</xdr:rowOff>
    </xdr:from>
    <xdr:to>
      <xdr:col>6</xdr:col>
      <xdr:colOff>1012825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6</xdr:col>
      <xdr:colOff>1012825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資金収支計算書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781050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第一号第一様式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149225</xdr:rowOff>
    </xdr:from>
    <xdr:to>
      <xdr:col>5</xdr:col>
      <xdr:colOff>307975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307975</xdr:colOff>
      <xdr:row>0</xdr:row>
      <xdr:rowOff>149225</xdr:rowOff>
    </xdr:from>
    <xdr:to>
      <xdr:col>6</xdr:col>
      <xdr:colOff>1012825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292100</xdr:rowOff>
    </xdr:from>
    <xdr:to>
      <xdr:col>5</xdr:col>
      <xdr:colOff>307975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会計単位名</a:t>
          </a:r>
        </a:p>
      </xdr:txBody>
    </xdr:sp>
    <xdr:clientData/>
  </xdr:twoCellAnchor>
  <xdr:twoCellAnchor editAs="absolute">
    <xdr:from>
      <xdr:col>5</xdr:col>
      <xdr:colOff>307975</xdr:colOff>
      <xdr:row>0</xdr:row>
      <xdr:rowOff>292100</xdr:rowOff>
    </xdr:from>
    <xdr:to>
      <xdr:col>6</xdr:col>
      <xdr:colOff>1012825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292100</xdr:rowOff>
    </xdr:from>
    <xdr:to>
      <xdr:col>6</xdr:col>
      <xdr:colOff>1012825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434975</xdr:rowOff>
    </xdr:from>
    <xdr:to>
      <xdr:col>6</xdr:col>
      <xdr:colOff>1012825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149225</xdr:rowOff>
    </xdr:from>
    <xdr:to>
      <xdr:col>6</xdr:col>
      <xdr:colOff>1012825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149225</xdr:rowOff>
    </xdr:from>
    <xdr:to>
      <xdr:col>4</xdr:col>
      <xdr:colOff>698500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307975</xdr:colOff>
      <xdr:row>0</xdr:row>
      <xdr:rowOff>149225</xdr:rowOff>
    </xdr:from>
    <xdr:to>
      <xdr:col>5</xdr:col>
      <xdr:colOff>307975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1012825</xdr:colOff>
      <xdr:row>0</xdr:row>
      <xdr:rowOff>149225</xdr:rowOff>
    </xdr:from>
    <xdr:to>
      <xdr:col>6</xdr:col>
      <xdr:colOff>1012825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6</xdr:col>
      <xdr:colOff>1012825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  <xdr:twoCellAnchor editAs="absolute">
    <xdr:from>
      <xdr:col>3</xdr:col>
      <xdr:colOff>88900</xdr:colOff>
      <xdr:row>2</xdr:row>
      <xdr:rowOff>3175</xdr:rowOff>
    </xdr:from>
    <xdr:to>
      <xdr:col>6</xdr:col>
      <xdr:colOff>1012825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593725</xdr:colOff>
      <xdr:row>0</xdr:row>
      <xdr:rowOff>0</xdr:rowOff>
    </xdr:from>
    <xdr:to>
      <xdr:col>7</xdr:col>
      <xdr:colOff>1012825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750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1012825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754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事業活動計算書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4</xdr:col>
      <xdr:colOff>276225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第二号第四様式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149225</xdr:rowOff>
    </xdr:from>
    <xdr:to>
      <xdr:col>5</xdr:col>
      <xdr:colOff>812800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746625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812800</xdr:colOff>
      <xdr:row>0</xdr:row>
      <xdr:rowOff>149225</xdr:rowOff>
    </xdr:from>
    <xdr:to>
      <xdr:col>7</xdr:col>
      <xdr:colOff>1012825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318125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292100</xdr:rowOff>
    </xdr:from>
    <xdr:to>
      <xdr:col>5</xdr:col>
      <xdr:colOff>812800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746625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812800</xdr:colOff>
      <xdr:row>0</xdr:row>
      <xdr:rowOff>292100</xdr:rowOff>
    </xdr:from>
    <xdr:to>
      <xdr:col>7</xdr:col>
      <xdr:colOff>1012825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318125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在宅福祉事業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292100</xdr:rowOff>
    </xdr:from>
    <xdr:to>
      <xdr:col>7</xdr:col>
      <xdr:colOff>1012825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746625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434975</xdr:rowOff>
    </xdr:from>
    <xdr:to>
      <xdr:col>7</xdr:col>
      <xdr:colOff>1012825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746625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149225</xdr:rowOff>
    </xdr:from>
    <xdr:to>
      <xdr:col>7</xdr:col>
      <xdr:colOff>1012825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746625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149225</xdr:rowOff>
    </xdr:from>
    <xdr:to>
      <xdr:col>5</xdr:col>
      <xdr:colOff>241300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7466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812800</xdr:colOff>
      <xdr:row>0</xdr:row>
      <xdr:rowOff>149225</xdr:rowOff>
    </xdr:from>
    <xdr:to>
      <xdr:col>5</xdr:col>
      <xdr:colOff>812800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3181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1012825</xdr:colOff>
      <xdr:row>0</xdr:row>
      <xdr:rowOff>149225</xdr:rowOff>
    </xdr:from>
    <xdr:to>
      <xdr:col>7</xdr:col>
      <xdr:colOff>1012825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85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1012825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754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  <xdr:twoCellAnchor editAs="absolute">
    <xdr:from>
      <xdr:col>3</xdr:col>
      <xdr:colOff>593725</xdr:colOff>
      <xdr:row>2</xdr:row>
      <xdr:rowOff>3175</xdr:rowOff>
    </xdr:from>
    <xdr:to>
      <xdr:col>7</xdr:col>
      <xdr:colOff>1012825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750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1308100</xdr:colOff>
      <xdr:row>0</xdr:row>
      <xdr:rowOff>0</xdr:rowOff>
    </xdr:from>
    <xdr:to>
      <xdr:col>7</xdr:col>
      <xdr:colOff>860425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278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860425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282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貸借対照表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2</xdr:col>
      <xdr:colOff>523875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第三号第四様式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149225</xdr:rowOff>
    </xdr:from>
    <xdr:to>
      <xdr:col>5</xdr:col>
      <xdr:colOff>403225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146925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149225</xdr:rowOff>
    </xdr:from>
    <xdr:to>
      <xdr:col>7</xdr:col>
      <xdr:colOff>860425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7956550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5</xdr:col>
      <xdr:colOff>403225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146925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311150</xdr:rowOff>
    </xdr:from>
    <xdr:to>
      <xdr:col>7</xdr:col>
      <xdr:colOff>860425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7956550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　在宅福祉事業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7</xdr:col>
      <xdr:colOff>860425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146925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473075</xdr:rowOff>
    </xdr:from>
    <xdr:to>
      <xdr:col>7</xdr:col>
      <xdr:colOff>860425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146925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7</xdr:col>
      <xdr:colOff>860425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146925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4</xdr:col>
      <xdr:colOff>1927225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1469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403225</xdr:colOff>
      <xdr:row>0</xdr:row>
      <xdr:rowOff>149225</xdr:rowOff>
    </xdr:from>
    <xdr:to>
      <xdr:col>5</xdr:col>
      <xdr:colOff>403225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79565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860425</xdr:colOff>
      <xdr:row>0</xdr:row>
      <xdr:rowOff>149225</xdr:rowOff>
    </xdr:from>
    <xdr:to>
      <xdr:col>7</xdr:col>
      <xdr:colOff>860425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33780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3282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日現在 ）</a:t>
          </a:r>
        </a:p>
      </xdr:txBody>
    </xdr:sp>
    <xdr:clientData/>
  </xdr:twoCellAnchor>
  <xdr:twoCellAnchor editAs="absolute">
    <xdr:from>
      <xdr:col>4</xdr:col>
      <xdr:colOff>1308100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5278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593725</xdr:colOff>
      <xdr:row>0</xdr:row>
      <xdr:rowOff>0</xdr:rowOff>
    </xdr:from>
    <xdr:to>
      <xdr:col>7</xdr:col>
      <xdr:colOff>1012825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750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1012825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754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事業活動計算書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4</xdr:col>
      <xdr:colOff>276225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第二号第一様式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149225</xdr:rowOff>
    </xdr:from>
    <xdr:to>
      <xdr:col>5</xdr:col>
      <xdr:colOff>812800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746625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812800</xdr:colOff>
      <xdr:row>0</xdr:row>
      <xdr:rowOff>149225</xdr:rowOff>
    </xdr:from>
    <xdr:to>
      <xdr:col>7</xdr:col>
      <xdr:colOff>1012825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318125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292100</xdr:rowOff>
    </xdr:from>
    <xdr:to>
      <xdr:col>5</xdr:col>
      <xdr:colOff>812800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746625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会計単位名</a:t>
          </a:r>
        </a:p>
      </xdr:txBody>
    </xdr:sp>
    <xdr:clientData/>
  </xdr:twoCellAnchor>
  <xdr:twoCellAnchor editAs="absolute">
    <xdr:from>
      <xdr:col>5</xdr:col>
      <xdr:colOff>812800</xdr:colOff>
      <xdr:row>0</xdr:row>
      <xdr:rowOff>292100</xdr:rowOff>
    </xdr:from>
    <xdr:to>
      <xdr:col>7</xdr:col>
      <xdr:colOff>1012825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318125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292100</xdr:rowOff>
    </xdr:from>
    <xdr:to>
      <xdr:col>7</xdr:col>
      <xdr:colOff>1012825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746625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434975</xdr:rowOff>
    </xdr:from>
    <xdr:to>
      <xdr:col>7</xdr:col>
      <xdr:colOff>1012825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746625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149225</xdr:rowOff>
    </xdr:from>
    <xdr:to>
      <xdr:col>7</xdr:col>
      <xdr:colOff>1012825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746625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149225</xdr:rowOff>
    </xdr:from>
    <xdr:to>
      <xdr:col>5</xdr:col>
      <xdr:colOff>241300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7466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812800</xdr:colOff>
      <xdr:row>0</xdr:row>
      <xdr:rowOff>149225</xdr:rowOff>
    </xdr:from>
    <xdr:to>
      <xdr:col>5</xdr:col>
      <xdr:colOff>812800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3181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1012825</xdr:colOff>
      <xdr:row>0</xdr:row>
      <xdr:rowOff>149225</xdr:rowOff>
    </xdr:from>
    <xdr:to>
      <xdr:col>7</xdr:col>
      <xdr:colOff>1012825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85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1012825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754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  <xdr:twoCellAnchor editAs="absolute">
    <xdr:from>
      <xdr:col>3</xdr:col>
      <xdr:colOff>593725</xdr:colOff>
      <xdr:row>2</xdr:row>
      <xdr:rowOff>3175</xdr:rowOff>
    </xdr:from>
    <xdr:to>
      <xdr:col>7</xdr:col>
      <xdr:colOff>1012825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750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1308100</xdr:colOff>
      <xdr:row>0</xdr:row>
      <xdr:rowOff>0</xdr:rowOff>
    </xdr:from>
    <xdr:to>
      <xdr:col>7</xdr:col>
      <xdr:colOff>860425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278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6350</xdr:rowOff>
    </xdr:from>
    <xdr:to>
      <xdr:col>7</xdr:col>
      <xdr:colOff>850900</xdr:colOff>
      <xdr:row>1</xdr:row>
      <xdr:rowOff>301625</xdr:rowOff>
    </xdr:to>
    <xdr:sp macro="" textlink="">
      <xdr:nvSpPr>
        <xdr:cNvPr id="3" name="テキスト ボックス 2"/>
        <xdr:cNvSpPr txBox="1"/>
      </xdr:nvSpPr>
      <xdr:spPr>
        <a:xfrm>
          <a:off x="0" y="587375"/>
          <a:ext cx="103282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貸借対照表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2</xdr:col>
      <xdr:colOff>523875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第三号一様式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149225</xdr:rowOff>
    </xdr:from>
    <xdr:to>
      <xdr:col>5</xdr:col>
      <xdr:colOff>403225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146925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149225</xdr:rowOff>
    </xdr:from>
    <xdr:to>
      <xdr:col>7</xdr:col>
      <xdr:colOff>860425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7956550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5</xdr:col>
      <xdr:colOff>403225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146925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会計単位名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311150</xdr:rowOff>
    </xdr:from>
    <xdr:to>
      <xdr:col>7</xdr:col>
      <xdr:colOff>860425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7956550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7</xdr:col>
      <xdr:colOff>860425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146925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473075</xdr:rowOff>
    </xdr:from>
    <xdr:to>
      <xdr:col>7</xdr:col>
      <xdr:colOff>860425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146925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7</xdr:col>
      <xdr:colOff>860425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146925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4</xdr:col>
      <xdr:colOff>1927225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1469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403225</xdr:colOff>
      <xdr:row>0</xdr:row>
      <xdr:rowOff>149225</xdr:rowOff>
    </xdr:from>
    <xdr:to>
      <xdr:col>5</xdr:col>
      <xdr:colOff>403225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79565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860425</xdr:colOff>
      <xdr:row>0</xdr:row>
      <xdr:rowOff>149225</xdr:rowOff>
    </xdr:from>
    <xdr:to>
      <xdr:col>7</xdr:col>
      <xdr:colOff>860425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33780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1</xdr:row>
      <xdr:rowOff>288925</xdr:rowOff>
    </xdr:from>
    <xdr:to>
      <xdr:col>7</xdr:col>
      <xdr:colOff>850900</xdr:colOff>
      <xdr:row>2</xdr:row>
      <xdr:rowOff>88900</xdr:rowOff>
    </xdr:to>
    <xdr:sp macro="" textlink="">
      <xdr:nvSpPr>
        <xdr:cNvPr id="15" name="テキスト ボックス 14"/>
        <xdr:cNvSpPr txBox="1"/>
      </xdr:nvSpPr>
      <xdr:spPr>
        <a:xfrm>
          <a:off x="0" y="869950"/>
          <a:ext cx="103282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日現在 ）</a:t>
          </a:r>
        </a:p>
      </xdr:txBody>
    </xdr:sp>
    <xdr:clientData/>
  </xdr:twoCellAnchor>
  <xdr:twoCellAnchor editAs="absolute">
    <xdr:from>
      <xdr:col>4</xdr:col>
      <xdr:colOff>1346200</xdr:colOff>
      <xdr:row>1</xdr:row>
      <xdr:rowOff>288925</xdr:rowOff>
    </xdr:from>
    <xdr:to>
      <xdr:col>7</xdr:col>
      <xdr:colOff>898525</xdr:colOff>
      <xdr:row>2</xdr:row>
      <xdr:rowOff>88900</xdr:rowOff>
    </xdr:to>
    <xdr:sp macro="" textlink="">
      <xdr:nvSpPr>
        <xdr:cNvPr id="16" name="テキスト ボックス 15"/>
        <xdr:cNvSpPr txBox="1"/>
      </xdr:nvSpPr>
      <xdr:spPr>
        <a:xfrm>
          <a:off x="6565900" y="86995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441325</xdr:colOff>
      <xdr:row>0</xdr:row>
      <xdr:rowOff>0</xdr:rowOff>
    </xdr:from>
    <xdr:to>
      <xdr:col>8</xdr:col>
      <xdr:colOff>1108075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083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8</xdr:col>
      <xdr:colOff>1108075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0880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財産目録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5</xdr:col>
      <xdr:colOff>676275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別紙</a:t>
          </a:r>
          <a:r>
            <a:rPr kumimoji="1" lang="en-US" altLang="ja-JP" sz="800" b="0" i="0" u="none">
              <a:ea typeface="ＭＳ Ｐ明朝"/>
            </a:rPr>
            <a:t>4</a:t>
          </a:r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6</xdr:col>
      <xdr:colOff>393700</xdr:colOff>
      <xdr:row>0</xdr:row>
      <xdr:rowOff>149225</xdr:rowOff>
    </xdr:from>
    <xdr:to>
      <xdr:col>7</xdr:col>
      <xdr:colOff>203200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7995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7</xdr:col>
      <xdr:colOff>203200</xdr:colOff>
      <xdr:row>0</xdr:row>
      <xdr:rowOff>149225</xdr:rowOff>
    </xdr:from>
    <xdr:to>
      <xdr:col>8</xdr:col>
      <xdr:colOff>1108075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5145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6</xdr:col>
      <xdr:colOff>393700</xdr:colOff>
      <xdr:row>0</xdr:row>
      <xdr:rowOff>292100</xdr:rowOff>
    </xdr:from>
    <xdr:to>
      <xdr:col>7</xdr:col>
      <xdr:colOff>203200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7995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会計単位名</a:t>
          </a:r>
        </a:p>
      </xdr:txBody>
    </xdr:sp>
    <xdr:clientData/>
  </xdr:twoCellAnchor>
  <xdr:twoCellAnchor editAs="absolute">
    <xdr:from>
      <xdr:col>7</xdr:col>
      <xdr:colOff>203200</xdr:colOff>
      <xdr:row>0</xdr:row>
      <xdr:rowOff>292100</xdr:rowOff>
    </xdr:from>
    <xdr:to>
      <xdr:col>8</xdr:col>
      <xdr:colOff>1108075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5145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6</xdr:col>
      <xdr:colOff>393700</xdr:colOff>
      <xdr:row>0</xdr:row>
      <xdr:rowOff>292100</xdr:rowOff>
    </xdr:from>
    <xdr:to>
      <xdr:col>8</xdr:col>
      <xdr:colOff>1108075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7995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393700</xdr:colOff>
      <xdr:row>0</xdr:row>
      <xdr:rowOff>434975</xdr:rowOff>
    </xdr:from>
    <xdr:to>
      <xdr:col>8</xdr:col>
      <xdr:colOff>1108075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7995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393700</xdr:colOff>
      <xdr:row>0</xdr:row>
      <xdr:rowOff>149225</xdr:rowOff>
    </xdr:from>
    <xdr:to>
      <xdr:col>8</xdr:col>
      <xdr:colOff>1108075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7995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393700</xdr:colOff>
      <xdr:row>0</xdr:row>
      <xdr:rowOff>149225</xdr:rowOff>
    </xdr:from>
    <xdr:to>
      <xdr:col>6</xdr:col>
      <xdr:colOff>393700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7995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203200</xdr:colOff>
      <xdr:row>0</xdr:row>
      <xdr:rowOff>149225</xdr:rowOff>
    </xdr:from>
    <xdr:to>
      <xdr:col>7</xdr:col>
      <xdr:colOff>203200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5145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1108075</xdr:colOff>
      <xdr:row>0</xdr:row>
      <xdr:rowOff>149225</xdr:rowOff>
    </xdr:from>
    <xdr:to>
      <xdr:col>8</xdr:col>
      <xdr:colOff>1108075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183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8</xdr:col>
      <xdr:colOff>1108075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088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日現在 ）</a:t>
          </a:r>
        </a:p>
      </xdr:txBody>
    </xdr:sp>
    <xdr:clientData/>
  </xdr:twoCellAnchor>
  <xdr:twoCellAnchor editAs="absolute">
    <xdr:from>
      <xdr:col>4</xdr:col>
      <xdr:colOff>441325</xdr:colOff>
      <xdr:row>2</xdr:row>
      <xdr:rowOff>3175</xdr:rowOff>
    </xdr:from>
    <xdr:to>
      <xdr:col>8</xdr:col>
      <xdr:colOff>1108075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0832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857250</xdr:colOff>
      <xdr:row>0</xdr:row>
      <xdr:rowOff>0</xdr:rowOff>
    </xdr:from>
    <xdr:to>
      <xdr:col>6</xdr:col>
      <xdr:colOff>523875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7151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6</xdr:col>
      <xdr:colOff>523875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51560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貸借対照表内訳表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1</xdr:col>
      <xdr:colOff>723900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第三号第三様式</a:t>
          </a:r>
        </a:p>
      </xdr:txBody>
    </xdr:sp>
    <xdr:clientData/>
  </xdr:twoCellAnchor>
  <xdr:twoCellAnchor editAs="absolute">
    <xdr:from>
      <xdr:col>4</xdr:col>
      <xdr:colOff>95250</xdr:colOff>
      <xdr:row>0</xdr:row>
      <xdr:rowOff>149225</xdr:rowOff>
    </xdr:from>
    <xdr:to>
      <xdr:col>4</xdr:col>
      <xdr:colOff>904875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334250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4</xdr:col>
      <xdr:colOff>904875</xdr:colOff>
      <xdr:row>0</xdr:row>
      <xdr:rowOff>149225</xdr:rowOff>
    </xdr:from>
    <xdr:to>
      <xdr:col>6</xdr:col>
      <xdr:colOff>523875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8143875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95250</xdr:colOff>
      <xdr:row>0</xdr:row>
      <xdr:rowOff>311150</xdr:rowOff>
    </xdr:from>
    <xdr:to>
      <xdr:col>4</xdr:col>
      <xdr:colOff>904875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334250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事業区分</a:t>
          </a:r>
        </a:p>
      </xdr:txBody>
    </xdr:sp>
    <xdr:clientData/>
  </xdr:twoCellAnchor>
  <xdr:twoCellAnchor editAs="absolute">
    <xdr:from>
      <xdr:col>4</xdr:col>
      <xdr:colOff>904875</xdr:colOff>
      <xdr:row>0</xdr:row>
      <xdr:rowOff>311150</xdr:rowOff>
    </xdr:from>
    <xdr:to>
      <xdr:col>6</xdr:col>
      <xdr:colOff>523875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8143875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社会福祉事業</a:t>
          </a:r>
        </a:p>
      </xdr:txBody>
    </xdr:sp>
    <xdr:clientData/>
  </xdr:twoCellAnchor>
  <xdr:twoCellAnchor editAs="absolute">
    <xdr:from>
      <xdr:col>4</xdr:col>
      <xdr:colOff>95250</xdr:colOff>
      <xdr:row>0</xdr:row>
      <xdr:rowOff>311150</xdr:rowOff>
    </xdr:from>
    <xdr:to>
      <xdr:col>6</xdr:col>
      <xdr:colOff>523875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334250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95250</xdr:colOff>
      <xdr:row>0</xdr:row>
      <xdr:rowOff>473075</xdr:rowOff>
    </xdr:from>
    <xdr:to>
      <xdr:col>6</xdr:col>
      <xdr:colOff>523875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334250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95250</xdr:colOff>
      <xdr:row>0</xdr:row>
      <xdr:rowOff>149225</xdr:rowOff>
    </xdr:from>
    <xdr:to>
      <xdr:col>6</xdr:col>
      <xdr:colOff>523875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334250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95250</xdr:colOff>
      <xdr:row>0</xdr:row>
      <xdr:rowOff>139700</xdr:rowOff>
    </xdr:from>
    <xdr:to>
      <xdr:col>4</xdr:col>
      <xdr:colOff>95250</xdr:colOff>
      <xdr:row>0</xdr:row>
      <xdr:rowOff>463550</xdr:rowOff>
    </xdr:to>
    <xdr:cxnSp macro="">
      <xdr:nvCxnSpPr>
        <xdr:cNvPr id="12" name="直線コネクタ 11"/>
        <xdr:cNvCxnSpPr/>
      </xdr:nvCxnSpPr>
      <xdr:spPr>
        <a:xfrm>
          <a:off x="7334250" y="139700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904875</xdr:colOff>
      <xdr:row>0</xdr:row>
      <xdr:rowOff>149225</xdr:rowOff>
    </xdr:from>
    <xdr:to>
      <xdr:col>4</xdr:col>
      <xdr:colOff>904875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814387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523875</xdr:colOff>
      <xdr:row>0</xdr:row>
      <xdr:rowOff>149225</xdr:rowOff>
    </xdr:from>
    <xdr:to>
      <xdr:col>6</xdr:col>
      <xdr:colOff>523875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5251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6</xdr:col>
      <xdr:colOff>523875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5156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日現在 ）</a:t>
          </a:r>
        </a:p>
      </xdr:txBody>
    </xdr:sp>
    <xdr:clientData/>
  </xdr:twoCellAnchor>
  <xdr:twoCellAnchor editAs="absolute">
    <xdr:from>
      <xdr:col>3</xdr:col>
      <xdr:colOff>333375</xdr:colOff>
      <xdr:row>2</xdr:row>
      <xdr:rowOff>3175</xdr:rowOff>
    </xdr:from>
    <xdr:to>
      <xdr:col>6</xdr:col>
      <xdr:colOff>0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19125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88900</xdr:colOff>
      <xdr:row>0</xdr:row>
      <xdr:rowOff>0</xdr:rowOff>
    </xdr:from>
    <xdr:to>
      <xdr:col>6</xdr:col>
      <xdr:colOff>1012825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6</xdr:col>
      <xdr:colOff>1012825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資金収支計算書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781050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第一号第四様式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149225</xdr:rowOff>
    </xdr:from>
    <xdr:to>
      <xdr:col>5</xdr:col>
      <xdr:colOff>307975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307975</xdr:colOff>
      <xdr:row>0</xdr:row>
      <xdr:rowOff>149225</xdr:rowOff>
    </xdr:from>
    <xdr:to>
      <xdr:col>6</xdr:col>
      <xdr:colOff>1012825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292100</xdr:rowOff>
    </xdr:from>
    <xdr:to>
      <xdr:col>5</xdr:col>
      <xdr:colOff>307975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307975</xdr:colOff>
      <xdr:row>0</xdr:row>
      <xdr:rowOff>292100</xdr:rowOff>
    </xdr:from>
    <xdr:to>
      <xdr:col>6</xdr:col>
      <xdr:colOff>1012825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社協事業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292100</xdr:rowOff>
    </xdr:from>
    <xdr:to>
      <xdr:col>6</xdr:col>
      <xdr:colOff>1012825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434975</xdr:rowOff>
    </xdr:from>
    <xdr:to>
      <xdr:col>6</xdr:col>
      <xdr:colOff>1012825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149225</xdr:rowOff>
    </xdr:from>
    <xdr:to>
      <xdr:col>6</xdr:col>
      <xdr:colOff>1012825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149225</xdr:rowOff>
    </xdr:from>
    <xdr:to>
      <xdr:col>4</xdr:col>
      <xdr:colOff>698500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307975</xdr:colOff>
      <xdr:row>0</xdr:row>
      <xdr:rowOff>149225</xdr:rowOff>
    </xdr:from>
    <xdr:to>
      <xdr:col>5</xdr:col>
      <xdr:colOff>307975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1012825</xdr:colOff>
      <xdr:row>0</xdr:row>
      <xdr:rowOff>149225</xdr:rowOff>
    </xdr:from>
    <xdr:to>
      <xdr:col>6</xdr:col>
      <xdr:colOff>1012825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6</xdr:col>
      <xdr:colOff>1012825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  <xdr:twoCellAnchor editAs="absolute">
    <xdr:from>
      <xdr:col>3</xdr:col>
      <xdr:colOff>88900</xdr:colOff>
      <xdr:row>2</xdr:row>
      <xdr:rowOff>3175</xdr:rowOff>
    </xdr:from>
    <xdr:to>
      <xdr:col>6</xdr:col>
      <xdr:colOff>1012825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593725</xdr:colOff>
      <xdr:row>0</xdr:row>
      <xdr:rowOff>0</xdr:rowOff>
    </xdr:from>
    <xdr:to>
      <xdr:col>7</xdr:col>
      <xdr:colOff>1012825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750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1012825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754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事業活動計算書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4</xdr:col>
      <xdr:colOff>276225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第二号第四様式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149225</xdr:rowOff>
    </xdr:from>
    <xdr:to>
      <xdr:col>5</xdr:col>
      <xdr:colOff>812800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746625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812800</xdr:colOff>
      <xdr:row>0</xdr:row>
      <xdr:rowOff>149225</xdr:rowOff>
    </xdr:from>
    <xdr:to>
      <xdr:col>7</xdr:col>
      <xdr:colOff>1012825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318125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292100</xdr:rowOff>
    </xdr:from>
    <xdr:to>
      <xdr:col>5</xdr:col>
      <xdr:colOff>812800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746625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812800</xdr:colOff>
      <xdr:row>0</xdr:row>
      <xdr:rowOff>292100</xdr:rowOff>
    </xdr:from>
    <xdr:to>
      <xdr:col>7</xdr:col>
      <xdr:colOff>1012825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318125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社協事業</a:t>
          </a:r>
        </a:p>
      </xdr:txBody>
    </xdr:sp>
    <xdr:clientData/>
  </xdr:twoCellAnchor>
  <xdr:twoCellAnchor editAs="absolute">
    <xdr:from>
      <xdr:col>5</xdr:col>
      <xdr:colOff>241300</xdr:colOff>
      <xdr:row>0</xdr:row>
      <xdr:rowOff>292100</xdr:rowOff>
    </xdr:from>
    <xdr:to>
      <xdr:col>7</xdr:col>
      <xdr:colOff>1012825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746625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434975</xdr:rowOff>
    </xdr:from>
    <xdr:to>
      <xdr:col>7</xdr:col>
      <xdr:colOff>1012825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746625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149225</xdr:rowOff>
    </xdr:from>
    <xdr:to>
      <xdr:col>7</xdr:col>
      <xdr:colOff>1012825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746625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241300</xdr:colOff>
      <xdr:row>0</xdr:row>
      <xdr:rowOff>149225</xdr:rowOff>
    </xdr:from>
    <xdr:to>
      <xdr:col>5</xdr:col>
      <xdr:colOff>241300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7466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812800</xdr:colOff>
      <xdr:row>0</xdr:row>
      <xdr:rowOff>149225</xdr:rowOff>
    </xdr:from>
    <xdr:to>
      <xdr:col>5</xdr:col>
      <xdr:colOff>812800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31812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1012825</xdr:colOff>
      <xdr:row>0</xdr:row>
      <xdr:rowOff>149225</xdr:rowOff>
    </xdr:from>
    <xdr:to>
      <xdr:col>7</xdr:col>
      <xdr:colOff>1012825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85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1012825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754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27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  <xdr:twoCellAnchor editAs="absolute">
    <xdr:from>
      <xdr:col>3</xdr:col>
      <xdr:colOff>593725</xdr:colOff>
      <xdr:row>2</xdr:row>
      <xdr:rowOff>3175</xdr:rowOff>
    </xdr:from>
    <xdr:to>
      <xdr:col>7</xdr:col>
      <xdr:colOff>1012825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750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1308100</xdr:colOff>
      <xdr:row>0</xdr:row>
      <xdr:rowOff>0</xdr:rowOff>
    </xdr:from>
    <xdr:to>
      <xdr:col>7</xdr:col>
      <xdr:colOff>860425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6527800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7</xdr:col>
      <xdr:colOff>860425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10328275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貸借対照表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2</xdr:col>
      <xdr:colOff>523875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第三号第四様式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149225</xdr:rowOff>
    </xdr:from>
    <xdr:to>
      <xdr:col>5</xdr:col>
      <xdr:colOff>403225</xdr:colOff>
      <xdr:row>0</xdr:row>
      <xdr:rowOff>311150</xdr:rowOff>
    </xdr:to>
    <xdr:sp macro="" textlink="">
      <xdr:nvSpPr>
        <xdr:cNvPr id="5" name="テキスト ボックス 4"/>
        <xdr:cNvSpPr txBox="1"/>
      </xdr:nvSpPr>
      <xdr:spPr>
        <a:xfrm>
          <a:off x="7146925" y="149225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149225</xdr:rowOff>
    </xdr:from>
    <xdr:to>
      <xdr:col>7</xdr:col>
      <xdr:colOff>860425</xdr:colOff>
      <xdr:row>0</xdr:row>
      <xdr:rowOff>311150</xdr:rowOff>
    </xdr:to>
    <xdr:sp macro="" textlink="">
      <xdr:nvSpPr>
        <xdr:cNvPr id="6" name="テキスト ボックス 5"/>
        <xdr:cNvSpPr txBox="1"/>
      </xdr:nvSpPr>
      <xdr:spPr>
        <a:xfrm>
          <a:off x="7956550" y="149225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5</xdr:col>
      <xdr:colOff>403225</xdr:colOff>
      <xdr:row>0</xdr:row>
      <xdr:rowOff>473075</xdr:rowOff>
    </xdr:to>
    <xdr:sp macro="" textlink="">
      <xdr:nvSpPr>
        <xdr:cNvPr id="7" name="テキスト ボックス 6"/>
        <xdr:cNvSpPr txBox="1"/>
      </xdr:nvSpPr>
      <xdr:spPr>
        <a:xfrm>
          <a:off x="7146925" y="311150"/>
          <a:ext cx="809625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403225</xdr:colOff>
      <xdr:row>0</xdr:row>
      <xdr:rowOff>311150</xdr:rowOff>
    </xdr:from>
    <xdr:to>
      <xdr:col>7</xdr:col>
      <xdr:colOff>860425</xdr:colOff>
      <xdr:row>0</xdr:row>
      <xdr:rowOff>473075</xdr:rowOff>
    </xdr:to>
    <xdr:sp macro="" textlink="">
      <xdr:nvSpPr>
        <xdr:cNvPr id="8" name="テキスト ボックス 7"/>
        <xdr:cNvSpPr txBox="1"/>
      </xdr:nvSpPr>
      <xdr:spPr>
        <a:xfrm>
          <a:off x="7956550" y="311150"/>
          <a:ext cx="2381250" cy="1619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900" b="0" i="0" u="none">
              <a:ea typeface="ＭＳ Ｐ明朝"/>
            </a:rPr>
            <a:t> 社協事業</a:t>
          </a:r>
        </a:p>
      </xdr:txBody>
    </xdr:sp>
    <xdr:clientData/>
  </xdr:twoCellAnchor>
  <xdr:twoCellAnchor editAs="absolute">
    <xdr:from>
      <xdr:col>4</xdr:col>
      <xdr:colOff>1927225</xdr:colOff>
      <xdr:row>0</xdr:row>
      <xdr:rowOff>311150</xdr:rowOff>
    </xdr:from>
    <xdr:to>
      <xdr:col>7</xdr:col>
      <xdr:colOff>860425</xdr:colOff>
      <xdr:row>0</xdr:row>
      <xdr:rowOff>311150</xdr:rowOff>
    </xdr:to>
    <xdr:cxnSp macro="">
      <xdr:nvCxnSpPr>
        <xdr:cNvPr id="9" name="直線コネクタ 8"/>
        <xdr:cNvCxnSpPr/>
      </xdr:nvCxnSpPr>
      <xdr:spPr>
        <a:xfrm>
          <a:off x="7146925" y="311150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473075</xdr:rowOff>
    </xdr:from>
    <xdr:to>
      <xdr:col>7</xdr:col>
      <xdr:colOff>860425</xdr:colOff>
      <xdr:row>0</xdr:row>
      <xdr:rowOff>473075</xdr:rowOff>
    </xdr:to>
    <xdr:cxnSp macro="">
      <xdr:nvCxnSpPr>
        <xdr:cNvPr id="10" name="直線コネクタ 9"/>
        <xdr:cNvCxnSpPr/>
      </xdr:nvCxnSpPr>
      <xdr:spPr>
        <a:xfrm>
          <a:off x="7146925" y="47307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7</xdr:col>
      <xdr:colOff>860425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7146925" y="149225"/>
          <a:ext cx="31908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1927225</xdr:colOff>
      <xdr:row>0</xdr:row>
      <xdr:rowOff>149225</xdr:rowOff>
    </xdr:from>
    <xdr:to>
      <xdr:col>4</xdr:col>
      <xdr:colOff>1927225</xdr:colOff>
      <xdr:row>0</xdr:row>
      <xdr:rowOff>473075</xdr:rowOff>
    </xdr:to>
    <xdr:cxnSp macro="">
      <xdr:nvCxnSpPr>
        <xdr:cNvPr id="12" name="直線コネクタ 11"/>
        <xdr:cNvCxnSpPr/>
      </xdr:nvCxnSpPr>
      <xdr:spPr>
        <a:xfrm>
          <a:off x="7146925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403225</xdr:colOff>
      <xdr:row>0</xdr:row>
      <xdr:rowOff>149225</xdr:rowOff>
    </xdr:from>
    <xdr:to>
      <xdr:col>5</xdr:col>
      <xdr:colOff>403225</xdr:colOff>
      <xdr:row>0</xdr:row>
      <xdr:rowOff>473075</xdr:rowOff>
    </xdr:to>
    <xdr:cxnSp macro="">
      <xdr:nvCxnSpPr>
        <xdr:cNvPr id="13" name="直線コネクタ 12"/>
        <xdr:cNvCxnSpPr/>
      </xdr:nvCxnSpPr>
      <xdr:spPr>
        <a:xfrm>
          <a:off x="795655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860425</xdr:colOff>
      <xdr:row>0</xdr:row>
      <xdr:rowOff>149225</xdr:rowOff>
    </xdr:from>
    <xdr:to>
      <xdr:col>7</xdr:col>
      <xdr:colOff>860425</xdr:colOff>
      <xdr:row>0</xdr:row>
      <xdr:rowOff>473075</xdr:rowOff>
    </xdr:to>
    <xdr:cxnSp macro="">
      <xdr:nvCxnSpPr>
        <xdr:cNvPr id="14" name="直線コネクタ 13"/>
        <xdr:cNvCxnSpPr/>
      </xdr:nvCxnSpPr>
      <xdr:spPr>
        <a:xfrm>
          <a:off x="10337800" y="149225"/>
          <a:ext cx="0" cy="3238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10328275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平成</a:t>
          </a:r>
          <a:r>
            <a:rPr kumimoji="1" lang="en-US" altLang="ja-JP" sz="900" b="0" i="0" u="none">
              <a:ea typeface="ＭＳ Ｐ明朝"/>
            </a:rPr>
            <a:t>29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日現在 ）</a:t>
          </a:r>
        </a:p>
      </xdr:txBody>
    </xdr:sp>
    <xdr:clientData/>
  </xdr:twoCellAnchor>
  <xdr:twoCellAnchor editAs="absolute">
    <xdr:from>
      <xdr:col>4</xdr:col>
      <xdr:colOff>1308100</xdr:colOff>
      <xdr:row>2</xdr:row>
      <xdr:rowOff>3175</xdr:rowOff>
    </xdr:from>
    <xdr:to>
      <xdr:col>7</xdr:col>
      <xdr:colOff>860425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6527800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88900</xdr:colOff>
      <xdr:row>0</xdr:row>
      <xdr:rowOff>0</xdr:rowOff>
    </xdr:from>
    <xdr:to>
      <xdr:col>6</xdr:col>
      <xdr:colOff>1012825</xdr:colOff>
      <xdr:row>0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312737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endParaRPr kumimoji="1" lang="ja-JP" altLang="en-US" sz="800" b="0" i="0" u="none">
            <a:ea typeface="ＭＳ Ｐ明朝"/>
          </a:endParaRPr>
        </a:p>
      </xdr:txBody>
    </xdr:sp>
    <xdr:clientData/>
  </xdr:twoCellAnchor>
  <xdr:twoCellAnchor editAs="absolute">
    <xdr:from>
      <xdr:col>0</xdr:col>
      <xdr:colOff>9525</xdr:colOff>
      <xdr:row>0</xdr:row>
      <xdr:rowOff>758825</xdr:rowOff>
    </xdr:from>
    <xdr:to>
      <xdr:col>6</xdr:col>
      <xdr:colOff>1012825</xdr:colOff>
      <xdr:row>1</xdr:row>
      <xdr:rowOff>273050</xdr:rowOff>
    </xdr:to>
    <xdr:sp macro="" textlink="">
      <xdr:nvSpPr>
        <xdr:cNvPr id="3" name="テキスト ボックス 2"/>
        <xdr:cNvSpPr txBox="1"/>
      </xdr:nvSpPr>
      <xdr:spPr>
        <a:xfrm>
          <a:off x="9525" y="758825"/>
          <a:ext cx="6927850" cy="2952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1800" b="1" i="0" u="words">
              <a:ea typeface="ＭＳ Ｐ明朝"/>
            </a:rPr>
            <a:t>資金収支計算書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3</xdr:col>
      <xdr:colOff>781050</xdr:colOff>
      <xdr:row>0</xdr:row>
      <xdr:rowOff>123825</xdr:rowOff>
    </xdr:to>
    <xdr:sp macro="" textlink="">
      <xdr:nvSpPr>
        <xdr:cNvPr id="4" name="テキスト ボックス 3"/>
        <xdr:cNvSpPr txBox="1"/>
      </xdr:nvSpPr>
      <xdr:spPr>
        <a:xfrm>
          <a:off x="9525" y="0"/>
          <a:ext cx="3810000" cy="12382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800" b="0" i="0" u="none">
              <a:ea typeface="ＭＳ Ｐ明朝"/>
            </a:rPr>
            <a:t>第一号第四様式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149225</xdr:rowOff>
    </xdr:from>
    <xdr:to>
      <xdr:col>5</xdr:col>
      <xdr:colOff>307975</xdr:colOff>
      <xdr:row>0</xdr:row>
      <xdr:rowOff>292100</xdr:rowOff>
    </xdr:to>
    <xdr:sp macro="" textlink="">
      <xdr:nvSpPr>
        <xdr:cNvPr id="5" name="テキスト ボックス 4"/>
        <xdr:cNvSpPr txBox="1"/>
      </xdr:nvSpPr>
      <xdr:spPr>
        <a:xfrm>
          <a:off x="4699000" y="149225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法人名</a:t>
          </a:r>
        </a:p>
      </xdr:txBody>
    </xdr:sp>
    <xdr:clientData/>
  </xdr:twoCellAnchor>
  <xdr:twoCellAnchor editAs="absolute">
    <xdr:from>
      <xdr:col>5</xdr:col>
      <xdr:colOff>307975</xdr:colOff>
      <xdr:row>0</xdr:row>
      <xdr:rowOff>149225</xdr:rowOff>
    </xdr:from>
    <xdr:to>
      <xdr:col>6</xdr:col>
      <xdr:colOff>1012825</xdr:colOff>
      <xdr:row>0</xdr:row>
      <xdr:rowOff>292100</xdr:rowOff>
    </xdr:to>
    <xdr:sp macro="" textlink="">
      <xdr:nvSpPr>
        <xdr:cNvPr id="6" name="テキスト ボックス 5"/>
        <xdr:cNvSpPr txBox="1"/>
      </xdr:nvSpPr>
      <xdr:spPr>
        <a:xfrm>
          <a:off x="5270500" y="149225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北見市社会福祉協議会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292100</xdr:rowOff>
    </xdr:from>
    <xdr:to>
      <xdr:col>5</xdr:col>
      <xdr:colOff>307975</xdr:colOff>
      <xdr:row>0</xdr:row>
      <xdr:rowOff>434975</xdr:rowOff>
    </xdr:to>
    <xdr:sp macro="" textlink="">
      <xdr:nvSpPr>
        <xdr:cNvPr id="7" name="テキスト ボックス 6"/>
        <xdr:cNvSpPr txBox="1"/>
      </xdr:nvSpPr>
      <xdr:spPr>
        <a:xfrm>
          <a:off x="4699000" y="292100"/>
          <a:ext cx="571500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600" b="0" i="0" u="none">
              <a:ea typeface="ＭＳ Ｐ明朝"/>
            </a:rPr>
            <a:t>拠点区分</a:t>
          </a:r>
        </a:p>
      </xdr:txBody>
    </xdr:sp>
    <xdr:clientData/>
  </xdr:twoCellAnchor>
  <xdr:twoCellAnchor editAs="absolute">
    <xdr:from>
      <xdr:col>5</xdr:col>
      <xdr:colOff>307975</xdr:colOff>
      <xdr:row>0</xdr:row>
      <xdr:rowOff>292100</xdr:rowOff>
    </xdr:from>
    <xdr:to>
      <xdr:col>6</xdr:col>
      <xdr:colOff>1012825</xdr:colOff>
      <xdr:row>0</xdr:row>
      <xdr:rowOff>434975</xdr:rowOff>
    </xdr:to>
    <xdr:sp macro="" textlink="">
      <xdr:nvSpPr>
        <xdr:cNvPr id="8" name="テキスト ボックス 7"/>
        <xdr:cNvSpPr txBox="1"/>
      </xdr:nvSpPr>
      <xdr:spPr>
        <a:xfrm>
          <a:off x="5270500" y="292100"/>
          <a:ext cx="1666875" cy="142875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600" b="0" i="0" u="none">
              <a:ea typeface="ＭＳ Ｐ明朝"/>
            </a:rPr>
            <a:t> </a:t>
          </a:r>
          <a:r>
            <a:rPr kumimoji="1" lang="ja-JP" altLang="en-US" sz="600" b="0" i="0" u="none" baseline="0">
              <a:ea typeface="ＭＳ Ｐ明朝"/>
            </a:rPr>
            <a:t> </a:t>
          </a:r>
          <a:r>
            <a:rPr kumimoji="1" lang="ja-JP" altLang="en-US" sz="600" b="0" i="0" u="none">
              <a:ea typeface="ＭＳ Ｐ明朝"/>
            </a:rPr>
            <a:t>在宅福祉事業</a:t>
          </a:r>
        </a:p>
      </xdr:txBody>
    </xdr:sp>
    <xdr:clientData/>
  </xdr:twoCellAnchor>
  <xdr:twoCellAnchor editAs="absolute">
    <xdr:from>
      <xdr:col>4</xdr:col>
      <xdr:colOff>698500</xdr:colOff>
      <xdr:row>0</xdr:row>
      <xdr:rowOff>292100</xdr:rowOff>
    </xdr:from>
    <xdr:to>
      <xdr:col>6</xdr:col>
      <xdr:colOff>1012825</xdr:colOff>
      <xdr:row>0</xdr:row>
      <xdr:rowOff>292100</xdr:rowOff>
    </xdr:to>
    <xdr:cxnSp macro="">
      <xdr:nvCxnSpPr>
        <xdr:cNvPr id="9" name="直線コネクタ 8"/>
        <xdr:cNvCxnSpPr/>
      </xdr:nvCxnSpPr>
      <xdr:spPr>
        <a:xfrm>
          <a:off x="4699000" y="292100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434975</xdr:rowOff>
    </xdr:from>
    <xdr:to>
      <xdr:col>6</xdr:col>
      <xdr:colOff>1012825</xdr:colOff>
      <xdr:row>0</xdr:row>
      <xdr:rowOff>434975</xdr:rowOff>
    </xdr:to>
    <xdr:cxnSp macro="">
      <xdr:nvCxnSpPr>
        <xdr:cNvPr id="10" name="直線コネクタ 9"/>
        <xdr:cNvCxnSpPr/>
      </xdr:nvCxnSpPr>
      <xdr:spPr>
        <a:xfrm>
          <a:off x="4699000" y="43497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149225</xdr:rowOff>
    </xdr:from>
    <xdr:to>
      <xdr:col>6</xdr:col>
      <xdr:colOff>1012825</xdr:colOff>
      <xdr:row>0</xdr:row>
      <xdr:rowOff>149225</xdr:rowOff>
    </xdr:to>
    <xdr:cxnSp macro="">
      <xdr:nvCxnSpPr>
        <xdr:cNvPr id="11" name="直線コネクタ 10"/>
        <xdr:cNvCxnSpPr/>
      </xdr:nvCxnSpPr>
      <xdr:spPr>
        <a:xfrm>
          <a:off x="4699000" y="149225"/>
          <a:ext cx="2238375" cy="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4</xdr:col>
      <xdr:colOff>698500</xdr:colOff>
      <xdr:row>0</xdr:row>
      <xdr:rowOff>149225</xdr:rowOff>
    </xdr:from>
    <xdr:to>
      <xdr:col>4</xdr:col>
      <xdr:colOff>698500</xdr:colOff>
      <xdr:row>0</xdr:row>
      <xdr:rowOff>434975</xdr:rowOff>
    </xdr:to>
    <xdr:cxnSp macro="">
      <xdr:nvCxnSpPr>
        <xdr:cNvPr id="12" name="直線コネクタ 11"/>
        <xdr:cNvCxnSpPr/>
      </xdr:nvCxnSpPr>
      <xdr:spPr>
        <a:xfrm>
          <a:off x="46990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307975</xdr:colOff>
      <xdr:row>0</xdr:row>
      <xdr:rowOff>149225</xdr:rowOff>
    </xdr:from>
    <xdr:to>
      <xdr:col>5</xdr:col>
      <xdr:colOff>307975</xdr:colOff>
      <xdr:row>0</xdr:row>
      <xdr:rowOff>434975</xdr:rowOff>
    </xdr:to>
    <xdr:cxnSp macro="">
      <xdr:nvCxnSpPr>
        <xdr:cNvPr id="13" name="直線コネクタ 12"/>
        <xdr:cNvCxnSpPr/>
      </xdr:nvCxnSpPr>
      <xdr:spPr>
        <a:xfrm>
          <a:off x="5270500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6</xdr:col>
      <xdr:colOff>1012825</xdr:colOff>
      <xdr:row>0</xdr:row>
      <xdr:rowOff>149225</xdr:rowOff>
    </xdr:from>
    <xdr:to>
      <xdr:col>6</xdr:col>
      <xdr:colOff>1012825</xdr:colOff>
      <xdr:row>0</xdr:row>
      <xdr:rowOff>434975</xdr:rowOff>
    </xdr:to>
    <xdr:cxnSp macro="">
      <xdr:nvCxnSpPr>
        <xdr:cNvPr id="14" name="直線コネクタ 13"/>
        <xdr:cNvCxnSpPr/>
      </xdr:nvCxnSpPr>
      <xdr:spPr>
        <a:xfrm>
          <a:off x="6937375" y="149225"/>
          <a:ext cx="0" cy="285750"/>
        </a:xfrm>
        <a:prstGeom prst="line">
          <a:avLst/>
        </a:prstGeom>
        <a:ln w="12700" cmpd="sng">
          <a:solidFill>
            <a:srgbClr val="000000"/>
          </a:solidFill>
          <a:prstDash val="solid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9525</xdr:colOff>
      <xdr:row>2</xdr:row>
      <xdr:rowOff>3175</xdr:rowOff>
    </xdr:from>
    <xdr:to>
      <xdr:col>6</xdr:col>
      <xdr:colOff>1012825</xdr:colOff>
      <xdr:row>3</xdr:row>
      <xdr:rowOff>3175</xdr:rowOff>
    </xdr:to>
    <xdr:sp macro="" textlink="">
      <xdr:nvSpPr>
        <xdr:cNvPr id="15" name="テキスト ボックス 14"/>
        <xdr:cNvSpPr txBox="1"/>
      </xdr:nvSpPr>
      <xdr:spPr>
        <a:xfrm>
          <a:off x="9525" y="1079500"/>
          <a:ext cx="692785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ctr"/>
          <a:r>
            <a:rPr kumimoji="1" lang="ja-JP" altLang="en-US" sz="900" b="0" i="0" u="none">
              <a:ea typeface="ＭＳ Ｐ明朝"/>
            </a:rPr>
            <a:t>（ 自 平成</a:t>
          </a:r>
          <a:r>
            <a:rPr kumimoji="1" lang="en-US" altLang="ja-JP" sz="900" b="0" i="0" u="none">
              <a:ea typeface="ＭＳ Ｐ明朝"/>
            </a:rPr>
            <a:t>27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4</a:t>
          </a:r>
          <a:r>
            <a:rPr kumimoji="1" lang="ja-JP" altLang="en-US" sz="900" b="0" i="0" u="none">
              <a:ea typeface="ＭＳ Ｐ明朝"/>
            </a:rPr>
            <a:t>月 </a:t>
          </a:r>
          <a:r>
            <a:rPr kumimoji="1" lang="en-US" altLang="ja-JP" sz="900" b="0" i="0" u="none">
              <a:ea typeface="ＭＳ Ｐ明朝"/>
            </a:rPr>
            <a:t>1</a:t>
          </a:r>
          <a:r>
            <a:rPr kumimoji="1" lang="ja-JP" altLang="en-US" sz="900" b="0" i="0" u="none">
              <a:ea typeface="ＭＳ Ｐ明朝"/>
            </a:rPr>
            <a:t>日　　至 平成</a:t>
          </a:r>
          <a:r>
            <a:rPr kumimoji="1" lang="en-US" altLang="ja-JP" sz="900" b="0" i="0" u="none">
              <a:ea typeface="ＭＳ Ｐ明朝"/>
            </a:rPr>
            <a:t>28</a:t>
          </a:r>
          <a:r>
            <a:rPr kumimoji="1" lang="ja-JP" altLang="en-US" sz="900" b="0" i="0" u="none">
              <a:ea typeface="ＭＳ Ｐ明朝"/>
            </a:rPr>
            <a:t>年 </a:t>
          </a:r>
          <a:r>
            <a:rPr kumimoji="1" lang="en-US" altLang="ja-JP" sz="900" b="0" i="0" u="none">
              <a:ea typeface="ＭＳ Ｐ明朝"/>
            </a:rPr>
            <a:t>3</a:t>
          </a:r>
          <a:r>
            <a:rPr kumimoji="1" lang="ja-JP" altLang="en-US" sz="900" b="0" i="0" u="none">
              <a:ea typeface="ＭＳ Ｐ明朝"/>
            </a:rPr>
            <a:t>月</a:t>
          </a:r>
          <a:r>
            <a:rPr kumimoji="1" lang="en-US" altLang="ja-JP" sz="900" b="0" i="0" u="none">
              <a:ea typeface="ＭＳ Ｐ明朝"/>
            </a:rPr>
            <a:t>31</a:t>
          </a:r>
          <a:r>
            <a:rPr kumimoji="1" lang="ja-JP" altLang="en-US" sz="900" b="0" i="0" u="none">
              <a:ea typeface="ＭＳ Ｐ明朝"/>
            </a:rPr>
            <a:t>日 ）</a:t>
          </a:r>
        </a:p>
      </xdr:txBody>
    </xdr:sp>
    <xdr:clientData/>
  </xdr:twoCellAnchor>
  <xdr:twoCellAnchor editAs="absolute">
    <xdr:from>
      <xdr:col>3</xdr:col>
      <xdr:colOff>88900</xdr:colOff>
      <xdr:row>2</xdr:row>
      <xdr:rowOff>3175</xdr:rowOff>
    </xdr:from>
    <xdr:to>
      <xdr:col>6</xdr:col>
      <xdr:colOff>1012825</xdr:colOff>
      <xdr:row>3</xdr:row>
      <xdr:rowOff>3175</xdr:rowOff>
    </xdr:to>
    <xdr:sp macro="" textlink="">
      <xdr:nvSpPr>
        <xdr:cNvPr id="16" name="テキスト ボックス 15"/>
        <xdr:cNvSpPr txBox="1"/>
      </xdr:nvSpPr>
      <xdr:spPr>
        <a:xfrm>
          <a:off x="3127375" y="1079500"/>
          <a:ext cx="3810000" cy="133350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lIns="0" tIns="0" rIns="0" bIns="0" rtlCol="0" anchor="ctr"/>
        <a:lstStyle/>
        <a:p>
          <a:pPr algn="r"/>
          <a:r>
            <a:rPr kumimoji="1" lang="ja-JP" altLang="en-US" sz="900" b="0" i="0" u="none">
              <a:ea typeface="ＭＳ Ｐ明朝"/>
            </a:rPr>
            <a:t>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view="pageBreakPreview" zoomScale="60" zoomScaleNormal="70" workbookViewId="0">
      <selection activeCell="A2" sqref="A2"/>
    </sheetView>
  </sheetViews>
  <sheetFormatPr defaultRowHeight="13.5"/>
  <sheetData>
    <row r="1" spans="1:18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10" spans="1:18" ht="45.75">
      <c r="A10" s="163" t="s">
        <v>3</v>
      </c>
      <c r="B10" s="163"/>
      <c r="C10" s="163"/>
      <c r="D10" s="163"/>
      <c r="E10" s="163"/>
      <c r="F10" s="163"/>
      <c r="G10" s="163"/>
      <c r="H10" s="163"/>
      <c r="I10" s="163"/>
      <c r="J10" s="165" t="s">
        <v>0</v>
      </c>
      <c r="K10" s="165"/>
      <c r="L10" s="165"/>
      <c r="M10" s="165"/>
      <c r="N10" s="165"/>
      <c r="O10" s="165"/>
      <c r="P10" s="165"/>
      <c r="Q10" s="165"/>
      <c r="R10" s="165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65"/>
      <c r="K11" s="165"/>
      <c r="L11" s="165"/>
      <c r="M11" s="165"/>
      <c r="N11" s="165"/>
      <c r="O11" s="165"/>
      <c r="P11" s="165"/>
      <c r="Q11" s="165"/>
      <c r="R11" s="165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65"/>
      <c r="K12" s="165"/>
      <c r="L12" s="165"/>
      <c r="M12" s="165"/>
      <c r="N12" s="165"/>
      <c r="O12" s="165"/>
      <c r="P12" s="165"/>
      <c r="Q12" s="165"/>
      <c r="R12" s="165"/>
    </row>
    <row r="14" spans="1:18" ht="18.75">
      <c r="A14" s="160" t="s">
        <v>4</v>
      </c>
      <c r="B14" s="160"/>
      <c r="C14" s="160"/>
      <c r="D14" s="160"/>
      <c r="E14" s="160"/>
      <c r="F14" s="160"/>
      <c r="G14" s="160"/>
      <c r="H14" s="160"/>
      <c r="I14" s="160"/>
    </row>
    <row r="15" spans="1:18" ht="13.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18" ht="13.5" customHeight="1">
      <c r="A16" s="1"/>
      <c r="B16" s="1"/>
      <c r="C16" s="1"/>
      <c r="D16" s="1"/>
      <c r="E16" s="1"/>
      <c r="F16" s="1"/>
      <c r="G16" s="1"/>
      <c r="H16" s="1"/>
      <c r="I16" s="1"/>
      <c r="J16" s="162" t="s">
        <v>7</v>
      </c>
      <c r="K16" s="162"/>
      <c r="L16" s="162"/>
      <c r="M16" s="162"/>
      <c r="N16" s="162"/>
      <c r="O16" s="162"/>
      <c r="P16" s="162"/>
      <c r="Q16" s="162"/>
      <c r="R16" s="162"/>
    </row>
    <row r="17" spans="1:18" ht="18.75" customHeight="1">
      <c r="A17" s="1"/>
      <c r="B17" s="1"/>
      <c r="C17" s="1"/>
      <c r="D17" s="1"/>
      <c r="E17" s="1"/>
      <c r="F17" s="1"/>
      <c r="G17" s="1"/>
      <c r="H17" s="1"/>
      <c r="I17" s="1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18.75" customHeight="1">
      <c r="A18" s="1"/>
      <c r="B18" s="1"/>
      <c r="C18" s="1"/>
      <c r="D18" s="1"/>
      <c r="E18" s="1"/>
      <c r="F18" s="1"/>
      <c r="G18" s="1"/>
      <c r="H18" s="1"/>
      <c r="I18" s="1"/>
      <c r="J18" s="162" t="s">
        <v>197</v>
      </c>
      <c r="K18" s="162"/>
      <c r="L18" s="162"/>
      <c r="M18" s="162"/>
      <c r="N18" s="162"/>
      <c r="O18" s="162"/>
      <c r="P18" s="162"/>
      <c r="Q18" s="162"/>
      <c r="R18" s="162"/>
    </row>
    <row r="19" spans="1:18" ht="18.75" customHeight="1">
      <c r="A19" s="164" t="s">
        <v>569</v>
      </c>
      <c r="B19" s="164"/>
      <c r="C19" s="164"/>
      <c r="D19" s="164"/>
      <c r="E19" s="164"/>
      <c r="F19" s="164"/>
      <c r="G19" s="164"/>
      <c r="H19" s="164"/>
      <c r="I19" s="164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8.7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2" t="s">
        <v>8</v>
      </c>
      <c r="K20" s="162"/>
      <c r="L20" s="162"/>
      <c r="M20" s="162"/>
      <c r="N20" s="162"/>
      <c r="O20" s="162"/>
      <c r="P20" s="162"/>
      <c r="Q20" s="162"/>
      <c r="R20" s="162"/>
    </row>
    <row r="21" spans="1:18" ht="18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2"/>
      <c r="K21" s="162"/>
      <c r="L21" s="162"/>
      <c r="M21" s="162"/>
      <c r="N21" s="162"/>
      <c r="O21" s="162"/>
      <c r="P21" s="162"/>
      <c r="Q21" s="162"/>
      <c r="R21" s="162"/>
    </row>
    <row r="22" spans="1:18" ht="18.75" customHeight="1">
      <c r="A22" s="164"/>
      <c r="B22" s="164"/>
      <c r="C22" s="164"/>
      <c r="D22" s="164"/>
      <c r="E22" s="164"/>
      <c r="F22" s="164"/>
      <c r="G22" s="164"/>
      <c r="H22" s="164"/>
      <c r="I22" s="164"/>
      <c r="J22" s="162" t="s">
        <v>9</v>
      </c>
      <c r="K22" s="162"/>
      <c r="L22" s="162"/>
      <c r="M22" s="162"/>
      <c r="N22" s="162"/>
      <c r="O22" s="162"/>
      <c r="P22" s="162"/>
      <c r="Q22" s="162"/>
      <c r="R22" s="162"/>
    </row>
    <row r="23" spans="1:18" ht="18.7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2"/>
      <c r="K23" s="162"/>
      <c r="L23" s="162"/>
      <c r="M23" s="162"/>
      <c r="N23" s="162"/>
      <c r="O23" s="162"/>
      <c r="P23" s="162"/>
      <c r="Q23" s="162"/>
      <c r="R23" s="162"/>
    </row>
    <row r="24" spans="1:18" ht="18.75" customHeight="1">
      <c r="A24" s="1"/>
      <c r="B24" s="1"/>
      <c r="C24" s="1"/>
      <c r="D24" s="1"/>
      <c r="E24" s="1"/>
      <c r="F24" s="1"/>
      <c r="G24" s="1"/>
      <c r="H24" s="1"/>
      <c r="I24" s="1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18" ht="18.75" customHeight="1">
      <c r="A25" s="1"/>
      <c r="B25" s="1"/>
      <c r="C25" s="1"/>
      <c r="D25" s="1"/>
      <c r="E25" s="1"/>
      <c r="F25" s="1"/>
      <c r="G25" s="1"/>
      <c r="H25" s="1"/>
      <c r="I25" s="1"/>
      <c r="J25" s="162"/>
      <c r="K25" s="162"/>
      <c r="L25" s="162"/>
      <c r="M25" s="162"/>
      <c r="N25" s="162"/>
      <c r="O25" s="162"/>
      <c r="P25" s="162"/>
      <c r="Q25" s="162"/>
      <c r="R25" s="162"/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62"/>
      <c r="K26" s="162"/>
      <c r="L26" s="162"/>
      <c r="M26" s="162"/>
      <c r="N26" s="162"/>
      <c r="O26" s="162"/>
      <c r="P26" s="162"/>
      <c r="Q26" s="162"/>
      <c r="R26" s="162"/>
    </row>
    <row r="27" spans="1:18" ht="18.75" customHeight="1">
      <c r="A27" s="1"/>
      <c r="B27" s="1"/>
      <c r="C27" s="1"/>
      <c r="D27" s="1"/>
      <c r="E27" s="1"/>
      <c r="F27" s="1"/>
      <c r="G27" s="1"/>
      <c r="H27" s="1"/>
      <c r="I27" s="1"/>
      <c r="J27" s="162"/>
      <c r="K27" s="162"/>
      <c r="L27" s="162"/>
      <c r="M27" s="162"/>
      <c r="N27" s="162"/>
      <c r="O27" s="162"/>
      <c r="P27" s="162"/>
      <c r="Q27" s="162"/>
      <c r="R27" s="162"/>
    </row>
    <row r="28" spans="1:18" ht="18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18" ht="18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8" ht="18.75" customHeight="1">
      <c r="A30" s="1"/>
      <c r="B30" s="1"/>
      <c r="C30" s="1"/>
      <c r="D30" s="1"/>
      <c r="E30" s="1"/>
      <c r="F30" s="1"/>
      <c r="G30" s="1"/>
      <c r="H30" s="1"/>
      <c r="I30" s="1"/>
      <c r="J30" s="160"/>
      <c r="K30" s="160"/>
      <c r="L30" s="160"/>
      <c r="M30" s="160"/>
      <c r="N30" s="160"/>
      <c r="O30" s="160"/>
      <c r="P30" s="160"/>
      <c r="Q30" s="160"/>
      <c r="R30" s="160"/>
    </row>
    <row r="31" spans="1:18" ht="18.75" customHeight="1">
      <c r="A31" s="1"/>
      <c r="B31" s="1"/>
      <c r="C31" s="1"/>
      <c r="D31" s="1"/>
      <c r="E31" s="1"/>
      <c r="F31" s="1"/>
      <c r="G31" s="1"/>
      <c r="H31" s="1"/>
      <c r="I31" s="1"/>
      <c r="J31" s="160"/>
      <c r="K31" s="160"/>
      <c r="L31" s="160"/>
      <c r="M31" s="160"/>
      <c r="N31" s="160"/>
      <c r="O31" s="160"/>
      <c r="P31" s="160"/>
      <c r="Q31" s="160"/>
      <c r="R31" s="160"/>
    </row>
    <row r="32" spans="1:18" ht="18.75" customHeight="1">
      <c r="A32" s="1"/>
      <c r="B32" s="1"/>
      <c r="C32" s="1"/>
      <c r="D32" s="1"/>
      <c r="E32" s="1"/>
      <c r="F32" s="1"/>
      <c r="G32" s="1"/>
      <c r="H32" s="1"/>
      <c r="I32" s="1"/>
      <c r="J32" s="160"/>
      <c r="K32" s="160"/>
      <c r="L32" s="160"/>
      <c r="M32" s="160"/>
      <c r="N32" s="160"/>
      <c r="O32" s="160"/>
      <c r="P32" s="160"/>
      <c r="Q32" s="160"/>
      <c r="R32" s="160"/>
    </row>
    <row r="33" spans="1:18" ht="18.75" customHeight="1">
      <c r="A33" s="1"/>
      <c r="B33" s="1"/>
      <c r="C33" s="1"/>
      <c r="D33" s="1"/>
      <c r="E33" s="1"/>
      <c r="F33" s="1"/>
      <c r="G33" s="1"/>
      <c r="H33" s="1"/>
      <c r="I33" s="1"/>
      <c r="J33" s="160"/>
      <c r="K33" s="160"/>
      <c r="L33" s="160"/>
      <c r="M33" s="160"/>
      <c r="N33" s="160"/>
      <c r="O33" s="160"/>
      <c r="P33" s="160"/>
      <c r="Q33" s="160"/>
      <c r="R33" s="160"/>
    </row>
    <row r="34" spans="1:18" ht="18.75" customHeight="1">
      <c r="A34" s="1"/>
      <c r="B34" s="1"/>
      <c r="C34" s="1"/>
      <c r="D34" s="1"/>
      <c r="E34" s="1"/>
      <c r="F34" s="1"/>
      <c r="G34" s="1"/>
      <c r="H34" s="1"/>
      <c r="I34" s="1"/>
      <c r="J34" s="160"/>
      <c r="K34" s="160"/>
      <c r="L34" s="160"/>
      <c r="M34" s="160"/>
      <c r="N34" s="160"/>
      <c r="O34" s="160"/>
      <c r="P34" s="160"/>
      <c r="Q34" s="160"/>
      <c r="R34" s="160"/>
    </row>
    <row r="35" spans="1:18" ht="18.75" customHeight="1">
      <c r="A35" s="1"/>
      <c r="B35" s="1"/>
      <c r="C35" s="1"/>
      <c r="D35" s="1"/>
      <c r="E35" s="1"/>
      <c r="F35" s="1"/>
      <c r="G35" s="1"/>
      <c r="H35" s="1"/>
      <c r="I35" s="1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1:18" ht="18.75" customHeight="1">
      <c r="A36" s="1"/>
      <c r="B36" s="1"/>
      <c r="C36" s="1"/>
      <c r="D36" s="1"/>
      <c r="E36" s="1"/>
      <c r="F36" s="1"/>
      <c r="G36" s="1"/>
      <c r="H36" s="1"/>
      <c r="I36" s="1"/>
      <c r="J36" s="160"/>
      <c r="K36" s="160"/>
      <c r="L36" s="160"/>
      <c r="M36" s="160"/>
      <c r="N36" s="160"/>
      <c r="O36" s="160"/>
      <c r="P36" s="160"/>
      <c r="Q36" s="160"/>
      <c r="R36" s="160"/>
    </row>
    <row r="37" spans="1:18" ht="18.75" customHeight="1">
      <c r="A37" s="1"/>
      <c r="B37" s="1"/>
      <c r="C37" s="1"/>
      <c r="D37" s="1"/>
      <c r="E37" s="1"/>
      <c r="F37" s="1"/>
      <c r="G37" s="1"/>
      <c r="H37" s="1"/>
      <c r="I37" s="1"/>
      <c r="J37" s="160"/>
      <c r="K37" s="160"/>
      <c r="L37" s="160"/>
      <c r="M37" s="160"/>
      <c r="N37" s="160"/>
      <c r="O37" s="160"/>
      <c r="P37" s="160"/>
      <c r="Q37" s="160"/>
      <c r="R37" s="160"/>
    </row>
    <row r="38" spans="1:18" ht="18.75" customHeight="1">
      <c r="A38" s="1"/>
      <c r="B38" s="1"/>
      <c r="C38" s="1"/>
      <c r="D38" s="1"/>
      <c r="E38" s="1"/>
      <c r="F38" s="1"/>
      <c r="G38" s="1"/>
      <c r="H38" s="1"/>
      <c r="I38" s="1"/>
      <c r="J38" s="160"/>
      <c r="K38" s="160"/>
      <c r="L38" s="160"/>
      <c r="M38" s="160"/>
      <c r="N38" s="160"/>
      <c r="O38" s="160"/>
      <c r="P38" s="160"/>
      <c r="Q38" s="160"/>
      <c r="R38" s="160"/>
    </row>
    <row r="39" spans="1:18" ht="18.75" customHeight="1">
      <c r="A39" s="1"/>
      <c r="B39" s="1"/>
      <c r="C39" s="1"/>
      <c r="D39" s="1"/>
      <c r="E39" s="1"/>
      <c r="F39" s="1"/>
      <c r="G39" s="1"/>
      <c r="H39" s="1"/>
      <c r="I39" s="1"/>
      <c r="J39" s="160"/>
      <c r="K39" s="160"/>
      <c r="L39" s="160"/>
      <c r="M39" s="160"/>
      <c r="N39" s="160"/>
      <c r="O39" s="160"/>
      <c r="P39" s="160"/>
      <c r="Q39" s="160"/>
      <c r="R39" s="160"/>
    </row>
    <row r="40" spans="1:18" ht="18.75" customHeight="1">
      <c r="A40" s="1"/>
      <c r="B40" s="1"/>
      <c r="C40" s="1"/>
      <c r="D40" s="1"/>
      <c r="E40" s="1"/>
      <c r="F40" s="1"/>
      <c r="G40" s="1"/>
      <c r="H40" s="1"/>
      <c r="I40" s="1"/>
      <c r="J40" s="4"/>
      <c r="K40" s="4"/>
      <c r="L40" s="4"/>
      <c r="M40" s="4"/>
      <c r="N40" s="4"/>
      <c r="O40" s="4"/>
      <c r="P40" s="4"/>
      <c r="Q40" s="4"/>
      <c r="R40" s="4"/>
    </row>
    <row r="41" spans="1:18" ht="18.75" customHeight="1">
      <c r="A41" s="1"/>
      <c r="B41" s="1"/>
      <c r="C41" s="1"/>
      <c r="D41" s="1"/>
      <c r="E41" s="1"/>
      <c r="F41" s="1"/>
      <c r="G41" s="1"/>
      <c r="H41" s="1"/>
      <c r="I41" s="1"/>
      <c r="J41" s="4"/>
      <c r="K41" s="4"/>
      <c r="L41" s="4"/>
      <c r="M41" s="4"/>
      <c r="N41" s="4"/>
      <c r="O41" s="4"/>
      <c r="P41" s="4"/>
      <c r="Q41" s="4"/>
      <c r="R41" s="4"/>
    </row>
    <row r="42" spans="1:18" ht="18.75" customHeight="1">
      <c r="A42" s="1"/>
      <c r="B42" s="1"/>
      <c r="C42" s="1"/>
      <c r="D42" s="1"/>
      <c r="E42" s="1"/>
      <c r="F42" s="1"/>
      <c r="G42" s="1"/>
      <c r="H42" s="1"/>
      <c r="I42" s="1"/>
      <c r="J42" s="4"/>
      <c r="K42" s="4"/>
      <c r="L42" s="4"/>
      <c r="M42" s="4"/>
      <c r="N42" s="4"/>
      <c r="O42" s="4"/>
      <c r="P42" s="4"/>
      <c r="Q42" s="4"/>
      <c r="R42" s="4"/>
    </row>
    <row r="43" spans="1:18" ht="18.75">
      <c r="A43" s="1"/>
      <c r="B43" s="1"/>
      <c r="C43" s="1"/>
      <c r="D43" s="1"/>
      <c r="E43" s="1"/>
      <c r="F43" s="1"/>
      <c r="G43" s="1"/>
      <c r="H43" s="1"/>
      <c r="I43" s="1"/>
      <c r="J43" s="4"/>
      <c r="K43" s="4"/>
      <c r="L43" s="4"/>
      <c r="M43" s="4"/>
      <c r="N43" s="4"/>
      <c r="O43" s="4"/>
      <c r="P43" s="4"/>
      <c r="Q43" s="4"/>
      <c r="R43" s="4"/>
    </row>
    <row r="44" spans="1:18" ht="18.75">
      <c r="J44" s="4"/>
      <c r="K44" s="4"/>
      <c r="L44" s="4"/>
      <c r="M44" s="4"/>
      <c r="N44" s="4"/>
      <c r="O44" s="4"/>
      <c r="P44" s="4"/>
      <c r="Q44" s="4"/>
      <c r="R44" s="4"/>
    </row>
    <row r="45" spans="1:18" ht="30.75">
      <c r="A45" s="161" t="s">
        <v>1</v>
      </c>
      <c r="B45" s="161"/>
      <c r="C45" s="161"/>
      <c r="D45" s="161"/>
      <c r="E45" s="161"/>
      <c r="F45" s="161"/>
      <c r="G45" s="161"/>
      <c r="H45" s="161"/>
      <c r="I45" s="161"/>
      <c r="J45" s="4"/>
      <c r="K45" s="4"/>
      <c r="L45" s="4"/>
      <c r="M45" s="4"/>
      <c r="N45" s="4"/>
      <c r="O45" s="4"/>
      <c r="P45" s="4"/>
      <c r="Q45" s="4"/>
      <c r="R45" s="4"/>
    </row>
    <row r="46" spans="1:18" ht="18.75">
      <c r="J46" s="4"/>
      <c r="K46" s="4"/>
      <c r="L46" s="4"/>
      <c r="M46" s="4"/>
      <c r="N46" s="4"/>
      <c r="O46" s="4"/>
      <c r="P46" s="4"/>
      <c r="Q46" s="4"/>
      <c r="R46" s="4"/>
    </row>
    <row r="47" spans="1:18" ht="18.75">
      <c r="J47" s="4"/>
      <c r="K47" s="4"/>
      <c r="L47" s="4"/>
      <c r="M47" s="4"/>
      <c r="N47" s="4"/>
      <c r="O47" s="4"/>
      <c r="P47" s="4"/>
      <c r="Q47" s="4"/>
      <c r="R47" s="4"/>
    </row>
    <row r="48" spans="1:18">
      <c r="J48" s="3"/>
      <c r="K48" s="3"/>
      <c r="L48" s="3"/>
      <c r="M48" s="3"/>
      <c r="N48" s="3"/>
      <c r="O48" s="3"/>
      <c r="P48" s="3"/>
      <c r="Q48" s="3"/>
      <c r="R48" s="3"/>
    </row>
    <row r="49" spans="10:18">
      <c r="J49" s="5"/>
      <c r="K49" s="5"/>
      <c r="L49" s="5"/>
      <c r="M49" s="5"/>
      <c r="N49" s="5"/>
      <c r="O49" s="5"/>
      <c r="P49" s="5"/>
      <c r="Q49" s="5"/>
      <c r="R49" s="5"/>
    </row>
    <row r="50" spans="10:18">
      <c r="J50" s="3"/>
      <c r="K50" s="3"/>
      <c r="L50" s="3"/>
      <c r="M50" s="3"/>
      <c r="N50" s="3"/>
      <c r="O50" s="3"/>
      <c r="P50" s="3"/>
      <c r="Q50" s="3"/>
      <c r="R50" s="3"/>
    </row>
    <row r="51" spans="10:18">
      <c r="J51" s="3"/>
      <c r="K51" s="3"/>
      <c r="L51" s="3"/>
      <c r="M51" s="3"/>
      <c r="N51" s="3"/>
      <c r="O51" s="3"/>
      <c r="P51" s="3"/>
      <c r="Q51" s="3"/>
      <c r="R51" s="3"/>
    </row>
    <row r="52" spans="10:18">
      <c r="J52" s="3"/>
      <c r="K52" s="3"/>
      <c r="L52" s="3"/>
      <c r="M52" s="3"/>
      <c r="N52" s="3"/>
      <c r="O52" s="3"/>
      <c r="P52" s="3"/>
      <c r="Q52" s="3"/>
      <c r="R52" s="3"/>
    </row>
    <row r="56" spans="10:18">
      <c r="J56" s="3"/>
      <c r="K56" s="3"/>
      <c r="L56" s="3"/>
      <c r="M56" s="3"/>
      <c r="N56" s="3"/>
      <c r="O56" s="3"/>
      <c r="P56" s="3"/>
      <c r="Q56" s="3"/>
      <c r="R56" s="3"/>
    </row>
  </sheetData>
  <sheetProtection password="C4AD" sheet="1" objects="1" scenarios="1" formatCells="0" formatColumns="0" formatRows="0" insertColumns="0" insertRows="0" deleteColumns="0" deleteRows="0"/>
  <mergeCells count="16">
    <mergeCell ref="A10:I10"/>
    <mergeCell ref="A14:I14"/>
    <mergeCell ref="A19:I23"/>
    <mergeCell ref="J10:R12"/>
    <mergeCell ref="J18:R19"/>
    <mergeCell ref="J20:R21"/>
    <mergeCell ref="J32:R33"/>
    <mergeCell ref="J34:R35"/>
    <mergeCell ref="A45:I45"/>
    <mergeCell ref="J16:R17"/>
    <mergeCell ref="J22:R23"/>
    <mergeCell ref="J24:R25"/>
    <mergeCell ref="J26:R27"/>
    <mergeCell ref="J30:R31"/>
    <mergeCell ref="J36:R37"/>
    <mergeCell ref="J38:R3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0"/>
  <sheetViews>
    <sheetView view="pageBreakPreview" zoomScale="60" zoomScaleNormal="110" workbookViewId="0">
      <selection activeCell="I14" sqref="I14"/>
    </sheetView>
  </sheetViews>
  <sheetFormatPr defaultRowHeight="13.5"/>
  <cols>
    <col min="1" max="8" width="9.75" style="8" customWidth="1"/>
    <col min="9" max="9" width="10" style="8" customWidth="1"/>
    <col min="10" max="16384" width="9" style="1"/>
  </cols>
  <sheetData>
    <row r="10" spans="1:9" ht="71.25" customHeight="1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</row>
    <row r="11" spans="1:9" ht="37.5" customHeight="1">
      <c r="A11" s="165" t="s">
        <v>2</v>
      </c>
      <c r="B11" s="165"/>
      <c r="C11" s="165"/>
      <c r="D11" s="165"/>
      <c r="E11" s="165"/>
      <c r="F11" s="165"/>
      <c r="G11" s="165"/>
      <c r="H11" s="165"/>
      <c r="I11" s="165"/>
    </row>
    <row r="12" spans="1:9" ht="13.5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3.5" customHeight="1">
      <c r="A13" s="7"/>
      <c r="B13" s="7"/>
      <c r="C13" s="7"/>
      <c r="D13" s="7"/>
      <c r="E13" s="7"/>
      <c r="F13" s="7"/>
      <c r="G13" s="7"/>
      <c r="H13" s="7"/>
      <c r="I13" s="7"/>
    </row>
    <row r="14" spans="1:9" ht="13.5" customHeight="1">
      <c r="A14" s="7"/>
      <c r="B14" s="7"/>
      <c r="C14" s="7"/>
      <c r="D14" s="7"/>
      <c r="E14" s="7"/>
      <c r="F14" s="7"/>
      <c r="G14" s="7"/>
      <c r="H14" s="7"/>
      <c r="I14" s="7"/>
    </row>
    <row r="15" spans="1:9" ht="13.5" customHeight="1">
      <c r="A15" s="7"/>
      <c r="B15" s="7"/>
      <c r="C15" s="7"/>
      <c r="D15" s="7"/>
      <c r="E15" s="7"/>
      <c r="F15" s="7"/>
      <c r="G15" s="7"/>
      <c r="H15" s="7"/>
      <c r="I15" s="7"/>
    </row>
    <row r="17" spans="1:9" ht="37.5" customHeight="1">
      <c r="A17" s="162" t="s">
        <v>269</v>
      </c>
      <c r="B17" s="162"/>
      <c r="C17" s="162"/>
      <c r="D17" s="162"/>
      <c r="E17" s="162"/>
      <c r="F17" s="162"/>
      <c r="G17" s="162"/>
      <c r="H17" s="162"/>
      <c r="I17" s="162"/>
    </row>
    <row r="18" spans="1:9" ht="37.5" customHeight="1">
      <c r="A18" s="162" t="s">
        <v>272</v>
      </c>
      <c r="B18" s="162"/>
      <c r="C18" s="162"/>
      <c r="D18" s="162"/>
      <c r="E18" s="162"/>
      <c r="F18" s="162"/>
      <c r="G18" s="162"/>
      <c r="H18" s="162"/>
      <c r="I18" s="162"/>
    </row>
    <row r="19" spans="1:9" ht="37.5" customHeight="1">
      <c r="A19" s="162" t="s">
        <v>271</v>
      </c>
      <c r="B19" s="162"/>
      <c r="C19" s="162"/>
      <c r="D19" s="162"/>
      <c r="E19" s="162"/>
      <c r="F19" s="162"/>
      <c r="G19" s="162"/>
      <c r="H19" s="162"/>
      <c r="I19" s="162"/>
    </row>
    <row r="20" spans="1:9" ht="37.5" customHeight="1">
      <c r="A20" s="160"/>
      <c r="B20" s="160"/>
      <c r="C20" s="160"/>
      <c r="D20" s="160"/>
      <c r="E20" s="160"/>
      <c r="F20" s="160"/>
      <c r="G20" s="160"/>
      <c r="H20" s="160"/>
      <c r="I20" s="160"/>
    </row>
    <row r="21" spans="1:9" ht="30" customHeight="1">
      <c r="A21" s="160"/>
      <c r="B21" s="160"/>
      <c r="C21" s="160"/>
      <c r="D21" s="160"/>
      <c r="E21" s="160"/>
      <c r="F21" s="160"/>
      <c r="G21" s="160"/>
      <c r="H21" s="160"/>
      <c r="I21" s="160"/>
    </row>
    <row r="22" spans="1:9" ht="30" customHeight="1">
      <c r="A22" s="160"/>
      <c r="B22" s="160"/>
      <c r="C22" s="160"/>
      <c r="D22" s="160"/>
      <c r="E22" s="160"/>
      <c r="F22" s="160"/>
      <c r="G22" s="160"/>
      <c r="H22" s="160"/>
      <c r="I22" s="160"/>
    </row>
    <row r="23" spans="1:9" ht="30" customHeight="1">
      <c r="A23" s="160"/>
      <c r="B23" s="160"/>
      <c r="C23" s="160"/>
      <c r="D23" s="160"/>
      <c r="E23" s="160"/>
      <c r="F23" s="160"/>
      <c r="G23" s="160"/>
      <c r="H23" s="160"/>
      <c r="I23" s="160"/>
    </row>
    <row r="24" spans="1:9" ht="30" customHeight="1">
      <c r="A24" s="160"/>
      <c r="B24" s="160"/>
      <c r="C24" s="160"/>
      <c r="D24" s="160"/>
      <c r="E24" s="160"/>
      <c r="F24" s="160"/>
      <c r="G24" s="160"/>
      <c r="H24" s="160"/>
      <c r="I24" s="160"/>
    </row>
    <row r="25" spans="1:9" ht="30" customHeight="1">
      <c r="A25" s="160"/>
      <c r="B25" s="160"/>
      <c r="C25" s="160"/>
      <c r="D25" s="160"/>
      <c r="E25" s="160"/>
      <c r="F25" s="160"/>
      <c r="G25" s="160"/>
      <c r="H25" s="160"/>
      <c r="I25" s="160"/>
    </row>
    <row r="26" spans="1:9" ht="30" customHeight="1">
      <c r="A26" s="250"/>
      <c r="B26" s="250"/>
      <c r="C26" s="250"/>
      <c r="D26" s="250"/>
      <c r="E26" s="250"/>
      <c r="F26" s="250"/>
      <c r="G26" s="250"/>
      <c r="H26" s="250"/>
      <c r="I26" s="250"/>
    </row>
    <row r="27" spans="1:9" ht="30" customHeight="1">
      <c r="A27" s="250"/>
      <c r="B27" s="250"/>
      <c r="C27" s="250"/>
      <c r="D27" s="250"/>
      <c r="E27" s="250"/>
      <c r="F27" s="250"/>
      <c r="G27" s="250"/>
      <c r="H27" s="250"/>
      <c r="I27" s="250"/>
    </row>
    <row r="28" spans="1:9" ht="30" customHeight="1">
      <c r="A28" s="250"/>
      <c r="B28" s="250"/>
      <c r="C28" s="250"/>
      <c r="D28" s="250"/>
      <c r="E28" s="250"/>
      <c r="F28" s="250"/>
      <c r="G28" s="250"/>
      <c r="H28" s="250"/>
      <c r="I28" s="250"/>
    </row>
    <row r="29" spans="1:9" ht="30" customHeight="1">
      <c r="A29" s="250"/>
      <c r="B29" s="250"/>
      <c r="C29" s="250"/>
      <c r="D29" s="250"/>
      <c r="E29" s="250"/>
      <c r="F29" s="250"/>
      <c r="G29" s="250"/>
      <c r="H29" s="250"/>
      <c r="I29" s="250"/>
    </row>
    <row r="30" spans="1:9" ht="30" customHeight="1">
      <c r="A30" s="250"/>
      <c r="B30" s="250"/>
      <c r="C30" s="250"/>
      <c r="D30" s="250"/>
      <c r="E30" s="250"/>
      <c r="F30" s="250"/>
      <c r="G30" s="250"/>
      <c r="H30" s="250"/>
      <c r="I30" s="250"/>
    </row>
    <row r="31" spans="1:9" ht="30" customHeight="1">
      <c r="A31" s="250"/>
      <c r="B31" s="250"/>
      <c r="C31" s="250"/>
      <c r="D31" s="250"/>
      <c r="E31" s="250"/>
      <c r="F31" s="250"/>
      <c r="G31" s="250"/>
      <c r="H31" s="250"/>
      <c r="I31" s="250"/>
    </row>
    <row r="32" spans="1:9" ht="26.25" customHeight="1">
      <c r="A32" s="250"/>
      <c r="B32" s="250"/>
      <c r="C32" s="250"/>
      <c r="D32" s="250"/>
      <c r="E32" s="250"/>
      <c r="F32" s="250"/>
      <c r="G32" s="250"/>
      <c r="H32" s="250"/>
      <c r="I32" s="250"/>
    </row>
    <row r="33" spans="1:9" ht="26.25" customHeight="1">
      <c r="A33" s="5"/>
      <c r="B33" s="5"/>
      <c r="C33" s="5"/>
      <c r="D33" s="5"/>
      <c r="E33" s="5"/>
      <c r="F33" s="5"/>
      <c r="G33" s="5"/>
      <c r="H33" s="5"/>
      <c r="I33" s="5"/>
    </row>
    <row r="34" spans="1:9" ht="26.25" customHeight="1">
      <c r="A34" s="5"/>
      <c r="B34" s="5"/>
      <c r="C34" s="5"/>
      <c r="D34" s="5"/>
      <c r="E34" s="5"/>
      <c r="F34" s="5"/>
      <c r="G34" s="5"/>
      <c r="H34" s="5"/>
      <c r="I34" s="5"/>
    </row>
    <row r="35" spans="1:9" ht="26.25" customHeight="1">
      <c r="A35" s="5"/>
      <c r="B35" s="5"/>
      <c r="C35" s="5"/>
      <c r="D35" s="5"/>
      <c r="E35" s="5"/>
      <c r="F35" s="5"/>
      <c r="G35" s="5"/>
      <c r="H35" s="5"/>
      <c r="I35" s="5"/>
    </row>
    <row r="36" spans="1:9" ht="26.25" customHeight="1">
      <c r="A36" s="5"/>
      <c r="B36" s="5"/>
      <c r="C36" s="5"/>
      <c r="D36" s="5"/>
      <c r="E36" s="5"/>
      <c r="F36" s="5"/>
      <c r="G36" s="5"/>
      <c r="H36" s="5"/>
      <c r="I36" s="5"/>
    </row>
    <row r="37" spans="1:9" ht="26.25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26.25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26.2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26.25" customHeight="1">
      <c r="A40" s="5"/>
      <c r="B40" s="5"/>
      <c r="C40" s="5"/>
      <c r="D40" s="5"/>
      <c r="E40" s="5"/>
      <c r="F40" s="5"/>
      <c r="G40" s="5"/>
      <c r="H40" s="5"/>
      <c r="I40" s="5"/>
    </row>
  </sheetData>
  <sheetProtection password="C4AD" sheet="1" objects="1" scenarios="1" formatCells="0" formatColumns="0" formatRows="0" insertColumns="0" insertRows="0" insertHyperlinks="0" deleteColumns="0" deleteRows="0"/>
  <mergeCells count="18">
    <mergeCell ref="A31:I31"/>
    <mergeCell ref="A32:I32"/>
    <mergeCell ref="A30:I30"/>
    <mergeCell ref="A24:I24"/>
    <mergeCell ref="A25:I25"/>
    <mergeCell ref="A26:I26"/>
    <mergeCell ref="A27:I27"/>
    <mergeCell ref="A28:I28"/>
    <mergeCell ref="A29:I29"/>
    <mergeCell ref="A22:I22"/>
    <mergeCell ref="A23:I23"/>
    <mergeCell ref="A10:I10"/>
    <mergeCell ref="A11:I11"/>
    <mergeCell ref="A17:I17"/>
    <mergeCell ref="A18:I18"/>
    <mergeCell ref="A19:I19"/>
    <mergeCell ref="A21:I21"/>
    <mergeCell ref="A20:I2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showGridLines="0" view="pageBreakPreview" zoomScale="60" zoomScaleNormal="110" workbookViewId="0">
      <selection activeCell="J1" sqref="J1"/>
    </sheetView>
  </sheetViews>
  <sheetFormatPr defaultRowHeight="13.5"/>
  <cols>
    <col min="1" max="2" width="2.625" customWidth="1"/>
    <col min="3" max="3" width="34.625" customWidth="1"/>
    <col min="4" max="6" width="12.625" customWidth="1"/>
    <col min="7" max="7" width="14.625" customWidth="1"/>
  </cols>
  <sheetData>
    <row r="1" spans="1:7" ht="61.7" customHeight="1"/>
    <row r="2" spans="1:7" ht="23.25" customHeight="1"/>
    <row r="3" spans="1:7" ht="10.5" customHeight="1"/>
    <row r="4" spans="1:7">
      <c r="A4" s="13"/>
      <c r="B4" s="14" t="s">
        <v>10</v>
      </c>
      <c r="C4" s="15"/>
      <c r="D4" s="37" t="s">
        <v>11</v>
      </c>
      <c r="E4" s="37" t="s">
        <v>12</v>
      </c>
      <c r="F4" s="37" t="s">
        <v>13</v>
      </c>
      <c r="G4" s="37" t="s">
        <v>14</v>
      </c>
    </row>
    <row r="5" spans="1:7">
      <c r="A5" s="17" t="s">
        <v>15</v>
      </c>
      <c r="B5" s="17" t="s">
        <v>16</v>
      </c>
      <c r="C5" s="40" t="s">
        <v>17</v>
      </c>
      <c r="D5" s="41">
        <f>SUM(D6:D8)</f>
        <v>6584000</v>
      </c>
      <c r="E5" s="41">
        <f>SUM(E6:E8)</f>
        <v>6203947</v>
      </c>
      <c r="F5" s="41">
        <f>D5-E5</f>
        <v>380053</v>
      </c>
      <c r="G5" s="140"/>
    </row>
    <row r="6" spans="1:7">
      <c r="A6" s="21" t="s">
        <v>18</v>
      </c>
      <c r="B6" s="21" t="s">
        <v>19</v>
      </c>
      <c r="C6" s="44" t="s">
        <v>347</v>
      </c>
      <c r="D6" s="45">
        <v>1436000</v>
      </c>
      <c r="E6" s="45">
        <v>1148000</v>
      </c>
      <c r="F6" s="45">
        <f t="shared" ref="F6:F70" si="0">D6-E6</f>
        <v>288000</v>
      </c>
      <c r="G6" s="141"/>
    </row>
    <row r="7" spans="1:7">
      <c r="A7" s="21" t="s">
        <v>21</v>
      </c>
      <c r="B7" s="21" t="s">
        <v>22</v>
      </c>
      <c r="C7" s="44" t="s">
        <v>348</v>
      </c>
      <c r="D7" s="45">
        <v>2321000</v>
      </c>
      <c r="E7" s="45">
        <v>2120500</v>
      </c>
      <c r="F7" s="45">
        <f t="shared" si="0"/>
        <v>200500</v>
      </c>
      <c r="G7" s="141"/>
    </row>
    <row r="8" spans="1:7">
      <c r="A8" s="21" t="s">
        <v>24</v>
      </c>
      <c r="B8" s="21" t="s">
        <v>22</v>
      </c>
      <c r="C8" s="142" t="s">
        <v>349</v>
      </c>
      <c r="D8" s="143">
        <v>2827000</v>
      </c>
      <c r="E8" s="143">
        <v>2935447</v>
      </c>
      <c r="F8" s="143">
        <f t="shared" si="0"/>
        <v>-108447</v>
      </c>
      <c r="G8" s="144"/>
    </row>
    <row r="9" spans="1:7">
      <c r="A9" s="21" t="s">
        <v>26</v>
      </c>
      <c r="B9" s="21" t="s">
        <v>22</v>
      </c>
      <c r="C9" s="40" t="s">
        <v>20</v>
      </c>
      <c r="D9" s="41">
        <f>SUM(D10:D11)</f>
        <v>8032000</v>
      </c>
      <c r="E9" s="41">
        <f>SUM(E10:E11)</f>
        <v>9923813</v>
      </c>
      <c r="F9" s="41">
        <f t="shared" si="0"/>
        <v>-1891813</v>
      </c>
      <c r="G9" s="140"/>
    </row>
    <row r="10" spans="1:7">
      <c r="A10" s="21" t="s">
        <v>28</v>
      </c>
      <c r="B10" s="21" t="s">
        <v>22</v>
      </c>
      <c r="C10" s="44" t="s">
        <v>350</v>
      </c>
      <c r="D10" s="45">
        <v>405000</v>
      </c>
      <c r="E10" s="45">
        <v>540265</v>
      </c>
      <c r="F10" s="45">
        <f t="shared" si="0"/>
        <v>-135265</v>
      </c>
      <c r="G10" s="141"/>
    </row>
    <row r="11" spans="1:7">
      <c r="A11" s="21" t="s">
        <v>30</v>
      </c>
      <c r="B11" s="21" t="s">
        <v>22</v>
      </c>
      <c r="C11" s="142" t="s">
        <v>351</v>
      </c>
      <c r="D11" s="143">
        <v>7627000</v>
      </c>
      <c r="E11" s="143">
        <v>9383548</v>
      </c>
      <c r="F11" s="143">
        <f t="shared" si="0"/>
        <v>-1756548</v>
      </c>
      <c r="G11" s="144"/>
    </row>
    <row r="12" spans="1:7">
      <c r="A12" s="21" t="s">
        <v>16</v>
      </c>
      <c r="B12" s="21" t="s">
        <v>22</v>
      </c>
      <c r="C12" s="40" t="s">
        <v>23</v>
      </c>
      <c r="D12" s="41">
        <f>SUM(D13:D15)</f>
        <v>144320000</v>
      </c>
      <c r="E12" s="41">
        <f>SUM(E13:E15)</f>
        <v>144048169</v>
      </c>
      <c r="F12" s="41">
        <f t="shared" si="0"/>
        <v>271831</v>
      </c>
      <c r="G12" s="140"/>
    </row>
    <row r="13" spans="1:7">
      <c r="A13" s="21" t="s">
        <v>33</v>
      </c>
      <c r="B13" s="21" t="s">
        <v>22</v>
      </c>
      <c r="C13" s="44" t="s">
        <v>352</v>
      </c>
      <c r="D13" s="45">
        <v>130153000</v>
      </c>
      <c r="E13" s="45">
        <v>130146000</v>
      </c>
      <c r="F13" s="45">
        <f t="shared" si="0"/>
        <v>7000</v>
      </c>
      <c r="G13" s="141"/>
    </row>
    <row r="14" spans="1:7">
      <c r="A14" s="21"/>
      <c r="B14" s="21" t="s">
        <v>22</v>
      </c>
      <c r="C14" s="44" t="s">
        <v>353</v>
      </c>
      <c r="D14" s="45">
        <v>3567000</v>
      </c>
      <c r="E14" s="45">
        <v>3475168</v>
      </c>
      <c r="F14" s="45">
        <f t="shared" si="0"/>
        <v>91832</v>
      </c>
      <c r="G14" s="141"/>
    </row>
    <row r="15" spans="1:7">
      <c r="A15" s="21"/>
      <c r="B15" s="21" t="s">
        <v>22</v>
      </c>
      <c r="C15" s="44" t="s">
        <v>354</v>
      </c>
      <c r="D15" s="45">
        <v>10600000</v>
      </c>
      <c r="E15" s="45">
        <v>10427001</v>
      </c>
      <c r="F15" s="45">
        <f t="shared" si="0"/>
        <v>172999</v>
      </c>
      <c r="G15" s="141"/>
    </row>
    <row r="16" spans="1:7">
      <c r="A16" s="21"/>
      <c r="B16" s="21" t="s">
        <v>22</v>
      </c>
      <c r="C16" s="40" t="s">
        <v>25</v>
      </c>
      <c r="D16" s="41">
        <f>SUM(D17:D19)</f>
        <v>134010000</v>
      </c>
      <c r="E16" s="41">
        <f>SUM(E17:E19)</f>
        <v>130878719</v>
      </c>
      <c r="F16" s="41">
        <f t="shared" si="0"/>
        <v>3131281</v>
      </c>
      <c r="G16" s="140"/>
    </row>
    <row r="17" spans="1:7">
      <c r="A17" s="21"/>
      <c r="B17" s="21" t="s">
        <v>22</v>
      </c>
      <c r="C17" s="44" t="s">
        <v>355</v>
      </c>
      <c r="D17" s="45">
        <v>127341000</v>
      </c>
      <c r="E17" s="45">
        <v>124331779</v>
      </c>
      <c r="F17" s="45">
        <f t="shared" si="0"/>
        <v>3009221</v>
      </c>
      <c r="G17" s="141"/>
    </row>
    <row r="18" spans="1:7">
      <c r="A18" s="21"/>
      <c r="B18" s="21" t="s">
        <v>22</v>
      </c>
      <c r="C18" s="44" t="s">
        <v>356</v>
      </c>
      <c r="D18" s="45">
        <v>5949000</v>
      </c>
      <c r="E18" s="45">
        <v>5826740</v>
      </c>
      <c r="F18" s="45">
        <f t="shared" si="0"/>
        <v>122260</v>
      </c>
      <c r="G18" s="141"/>
    </row>
    <row r="19" spans="1:7">
      <c r="A19" s="21"/>
      <c r="B19" s="21" t="s">
        <v>22</v>
      </c>
      <c r="C19" s="142" t="s">
        <v>357</v>
      </c>
      <c r="D19" s="143">
        <v>720000</v>
      </c>
      <c r="E19" s="143">
        <v>720200</v>
      </c>
      <c r="F19" s="143">
        <f t="shared" si="0"/>
        <v>-200</v>
      </c>
      <c r="G19" s="144"/>
    </row>
    <row r="20" spans="1:7">
      <c r="A20" s="21"/>
      <c r="B20" s="21" t="s">
        <v>22</v>
      </c>
      <c r="C20" s="40" t="s">
        <v>27</v>
      </c>
      <c r="D20" s="41">
        <f>D21</f>
        <v>3950000</v>
      </c>
      <c r="E20" s="41">
        <f>E21</f>
        <v>2652000</v>
      </c>
      <c r="F20" s="41">
        <f t="shared" si="0"/>
        <v>1298000</v>
      </c>
      <c r="G20" s="140"/>
    </row>
    <row r="21" spans="1:7">
      <c r="A21" s="21"/>
      <c r="B21" s="21" t="s">
        <v>22</v>
      </c>
      <c r="C21" s="142" t="s">
        <v>358</v>
      </c>
      <c r="D21" s="143">
        <v>3950000</v>
      </c>
      <c r="E21" s="143">
        <v>2652000</v>
      </c>
      <c r="F21" s="143">
        <f t="shared" si="0"/>
        <v>1298000</v>
      </c>
      <c r="G21" s="144"/>
    </row>
    <row r="22" spans="1:7">
      <c r="A22" s="21"/>
      <c r="B22" s="21" t="s">
        <v>22</v>
      </c>
      <c r="C22" s="40" t="s">
        <v>29</v>
      </c>
      <c r="D22" s="41">
        <f>SUM(D23:D24)</f>
        <v>1085000</v>
      </c>
      <c r="E22" s="41">
        <f>SUM(E23:E24)</f>
        <v>1796140</v>
      </c>
      <c r="F22" s="41">
        <f t="shared" si="0"/>
        <v>-711140</v>
      </c>
      <c r="G22" s="140"/>
    </row>
    <row r="23" spans="1:7">
      <c r="A23" s="21"/>
      <c r="B23" s="21" t="s">
        <v>22</v>
      </c>
      <c r="C23" s="44" t="s">
        <v>359</v>
      </c>
      <c r="D23" s="45">
        <v>105000</v>
      </c>
      <c r="E23" s="45">
        <v>108000</v>
      </c>
      <c r="F23" s="45">
        <f t="shared" si="0"/>
        <v>-3000</v>
      </c>
      <c r="G23" s="141"/>
    </row>
    <row r="24" spans="1:7">
      <c r="A24" s="21"/>
      <c r="B24" s="21" t="s">
        <v>22</v>
      </c>
      <c r="C24" s="142" t="s">
        <v>360</v>
      </c>
      <c r="D24" s="143">
        <v>980000</v>
      </c>
      <c r="E24" s="143">
        <v>1688140</v>
      </c>
      <c r="F24" s="143">
        <f t="shared" si="0"/>
        <v>-708140</v>
      </c>
      <c r="G24" s="144"/>
    </row>
    <row r="25" spans="1:7">
      <c r="A25" s="21"/>
      <c r="B25" s="21" t="s">
        <v>22</v>
      </c>
      <c r="C25" s="40" t="s">
        <v>31</v>
      </c>
      <c r="D25" s="41">
        <f>D26</f>
        <v>650000</v>
      </c>
      <c r="E25" s="41">
        <f>E26</f>
        <v>564848</v>
      </c>
      <c r="F25" s="41">
        <f t="shared" si="0"/>
        <v>85152</v>
      </c>
      <c r="G25" s="140"/>
    </row>
    <row r="26" spans="1:7">
      <c r="A26" s="21"/>
      <c r="B26" s="21" t="s">
        <v>22</v>
      </c>
      <c r="C26" s="142" t="s">
        <v>361</v>
      </c>
      <c r="D26" s="143">
        <v>650000</v>
      </c>
      <c r="E26" s="143">
        <v>564848</v>
      </c>
      <c r="F26" s="143">
        <f t="shared" si="0"/>
        <v>85152</v>
      </c>
      <c r="G26" s="144"/>
    </row>
    <row r="27" spans="1:7">
      <c r="A27" s="21"/>
      <c r="B27" s="21" t="s">
        <v>22</v>
      </c>
      <c r="C27" s="18" t="s">
        <v>35</v>
      </c>
      <c r="D27" s="19">
        <v>64000</v>
      </c>
      <c r="E27" s="19">
        <v>39542</v>
      </c>
      <c r="F27" s="19">
        <f t="shared" si="0"/>
        <v>24458</v>
      </c>
      <c r="G27" s="20"/>
    </row>
    <row r="28" spans="1:7">
      <c r="A28" s="21"/>
      <c r="B28" s="21" t="s">
        <v>22</v>
      </c>
      <c r="C28" s="40" t="s">
        <v>36</v>
      </c>
      <c r="D28" s="41">
        <f>SUM(D29:D30)</f>
        <v>1023000</v>
      </c>
      <c r="E28" s="41">
        <f>SUM(E29:E30)</f>
        <v>1162412</v>
      </c>
      <c r="F28" s="41">
        <f t="shared" si="0"/>
        <v>-139412</v>
      </c>
      <c r="G28" s="140"/>
    </row>
    <row r="29" spans="1:7">
      <c r="A29" s="21"/>
      <c r="B29" s="21" t="s">
        <v>22</v>
      </c>
      <c r="C29" s="44" t="s">
        <v>362</v>
      </c>
      <c r="D29" s="45">
        <v>100000</v>
      </c>
      <c r="E29" s="45">
        <v>185840</v>
      </c>
      <c r="F29" s="45">
        <f t="shared" si="0"/>
        <v>-85840</v>
      </c>
      <c r="G29" s="141"/>
    </row>
    <row r="30" spans="1:7">
      <c r="A30" s="21"/>
      <c r="B30" s="21" t="s">
        <v>22</v>
      </c>
      <c r="C30" s="142" t="s">
        <v>363</v>
      </c>
      <c r="D30" s="143">
        <v>923000</v>
      </c>
      <c r="E30" s="143">
        <v>976572</v>
      </c>
      <c r="F30" s="143">
        <f t="shared" si="0"/>
        <v>-53572</v>
      </c>
      <c r="G30" s="144"/>
    </row>
    <row r="31" spans="1:7">
      <c r="A31" s="21"/>
      <c r="B31" s="22" t="s">
        <v>22</v>
      </c>
      <c r="C31" s="23" t="s">
        <v>37</v>
      </c>
      <c r="D31" s="24">
        <f>D5+D9+D12+D16+D20+D22+D25+D27+D28</f>
        <v>299718000</v>
      </c>
      <c r="E31" s="24">
        <f>E5+E9+E12+E16+E20+E22+E25+E27+E28</f>
        <v>297269590</v>
      </c>
      <c r="F31" s="24">
        <f t="shared" si="0"/>
        <v>2448410</v>
      </c>
      <c r="G31" s="25"/>
    </row>
    <row r="32" spans="1:7">
      <c r="A32" s="21"/>
      <c r="B32" s="21" t="s">
        <v>33</v>
      </c>
      <c r="C32" s="40" t="s">
        <v>38</v>
      </c>
      <c r="D32" s="41">
        <f>SUM(D33:D38)</f>
        <v>181078000</v>
      </c>
      <c r="E32" s="41">
        <f>SUM(E33:E38)</f>
        <v>180704593</v>
      </c>
      <c r="F32" s="41">
        <f t="shared" si="0"/>
        <v>373407</v>
      </c>
      <c r="G32" s="140"/>
    </row>
    <row r="33" spans="1:7">
      <c r="A33" s="21"/>
      <c r="B33" s="21" t="s">
        <v>39</v>
      </c>
      <c r="C33" s="44" t="s">
        <v>364</v>
      </c>
      <c r="D33" s="45">
        <v>1560000</v>
      </c>
      <c r="E33" s="45">
        <v>1560000</v>
      </c>
      <c r="F33" s="45">
        <f t="shared" si="0"/>
        <v>0</v>
      </c>
      <c r="G33" s="141"/>
    </row>
    <row r="34" spans="1:7">
      <c r="A34" s="21"/>
      <c r="B34" s="21" t="s">
        <v>22</v>
      </c>
      <c r="C34" s="44" t="s">
        <v>365</v>
      </c>
      <c r="D34" s="45">
        <v>106589000</v>
      </c>
      <c r="E34" s="45">
        <v>106853410</v>
      </c>
      <c r="F34" s="45">
        <f t="shared" si="0"/>
        <v>-264410</v>
      </c>
      <c r="G34" s="141"/>
    </row>
    <row r="35" spans="1:7">
      <c r="A35" s="21"/>
      <c r="B35" s="21" t="s">
        <v>22</v>
      </c>
      <c r="C35" s="44" t="s">
        <v>366</v>
      </c>
      <c r="D35" s="45">
        <v>30382000</v>
      </c>
      <c r="E35" s="45">
        <v>30438788</v>
      </c>
      <c r="F35" s="45">
        <f t="shared" si="0"/>
        <v>-56788</v>
      </c>
      <c r="G35" s="141"/>
    </row>
    <row r="36" spans="1:7">
      <c r="A36" s="21"/>
      <c r="B36" s="21" t="s">
        <v>22</v>
      </c>
      <c r="C36" s="44" t="s">
        <v>367</v>
      </c>
      <c r="D36" s="45">
        <v>11242000</v>
      </c>
      <c r="E36" s="45">
        <v>10436001</v>
      </c>
      <c r="F36" s="45">
        <f t="shared" si="0"/>
        <v>805999</v>
      </c>
      <c r="G36" s="141"/>
    </row>
    <row r="37" spans="1:7">
      <c r="A37" s="21"/>
      <c r="B37" s="21" t="s">
        <v>22</v>
      </c>
      <c r="C37" s="44" t="s">
        <v>368</v>
      </c>
      <c r="D37" s="45">
        <v>8117000</v>
      </c>
      <c r="E37" s="45">
        <v>8934645</v>
      </c>
      <c r="F37" s="45">
        <f t="shared" si="0"/>
        <v>-817645</v>
      </c>
      <c r="G37" s="141"/>
    </row>
    <row r="38" spans="1:7">
      <c r="A38" s="21"/>
      <c r="B38" s="21" t="s">
        <v>22</v>
      </c>
      <c r="C38" s="142" t="s">
        <v>369</v>
      </c>
      <c r="D38" s="143">
        <v>23188000</v>
      </c>
      <c r="E38" s="143">
        <v>22481749</v>
      </c>
      <c r="F38" s="143">
        <f t="shared" si="0"/>
        <v>706251</v>
      </c>
      <c r="G38" s="144"/>
    </row>
    <row r="39" spans="1:7">
      <c r="A39" s="21"/>
      <c r="B39" s="21" t="s">
        <v>22</v>
      </c>
      <c r="C39" s="40" t="s">
        <v>40</v>
      </c>
      <c r="D39" s="41">
        <f>SUM(D40:D60)</f>
        <v>90494000</v>
      </c>
      <c r="E39" s="41">
        <f>SUM(E40:E60)</f>
        <v>83643586</v>
      </c>
      <c r="F39" s="41">
        <f t="shared" si="0"/>
        <v>6850414</v>
      </c>
      <c r="G39" s="140"/>
    </row>
    <row r="40" spans="1:7">
      <c r="A40" s="21"/>
      <c r="B40" s="21" t="s">
        <v>22</v>
      </c>
      <c r="C40" s="44" t="s">
        <v>370</v>
      </c>
      <c r="D40" s="45">
        <v>92000</v>
      </c>
      <c r="E40" s="45">
        <v>65550</v>
      </c>
      <c r="F40" s="45">
        <f t="shared" si="0"/>
        <v>26450</v>
      </c>
      <c r="G40" s="141"/>
    </row>
    <row r="41" spans="1:7">
      <c r="A41" s="21"/>
      <c r="B41" s="21" t="s">
        <v>22</v>
      </c>
      <c r="C41" s="44" t="s">
        <v>371</v>
      </c>
      <c r="D41" s="45">
        <v>14000</v>
      </c>
      <c r="E41" s="45">
        <v>14000</v>
      </c>
      <c r="F41" s="45">
        <f t="shared" si="0"/>
        <v>0</v>
      </c>
      <c r="G41" s="141"/>
    </row>
    <row r="42" spans="1:7">
      <c r="A42" s="21"/>
      <c r="B42" s="21"/>
      <c r="C42" s="44" t="s">
        <v>372</v>
      </c>
      <c r="D42" s="45">
        <v>8000</v>
      </c>
      <c r="E42" s="45">
        <v>2315</v>
      </c>
      <c r="F42" s="45">
        <f t="shared" si="0"/>
        <v>5685</v>
      </c>
      <c r="G42" s="141"/>
    </row>
    <row r="43" spans="1:7">
      <c r="A43" s="21"/>
      <c r="B43" s="21" t="s">
        <v>22</v>
      </c>
      <c r="C43" s="44" t="s">
        <v>373</v>
      </c>
      <c r="D43" s="45">
        <v>64000</v>
      </c>
      <c r="E43" s="45">
        <v>62181</v>
      </c>
      <c r="F43" s="45">
        <f t="shared" si="0"/>
        <v>1819</v>
      </c>
      <c r="G43" s="141"/>
    </row>
    <row r="44" spans="1:7">
      <c r="A44" s="21"/>
      <c r="B44" s="21" t="s">
        <v>22</v>
      </c>
      <c r="C44" s="44" t="s">
        <v>374</v>
      </c>
      <c r="D44" s="45">
        <v>228000</v>
      </c>
      <c r="E44" s="45">
        <v>236541</v>
      </c>
      <c r="F44" s="45">
        <f t="shared" si="0"/>
        <v>-8541</v>
      </c>
      <c r="G44" s="141"/>
    </row>
    <row r="45" spans="1:7">
      <c r="A45" s="21"/>
      <c r="B45" s="21" t="s">
        <v>22</v>
      </c>
      <c r="C45" s="44" t="s">
        <v>375</v>
      </c>
      <c r="D45" s="45">
        <v>4204000</v>
      </c>
      <c r="E45" s="45">
        <v>3802051</v>
      </c>
      <c r="F45" s="45">
        <f t="shared" si="0"/>
        <v>401949</v>
      </c>
      <c r="G45" s="141"/>
    </row>
    <row r="46" spans="1:7">
      <c r="A46" s="21"/>
      <c r="B46" s="21" t="s">
        <v>22</v>
      </c>
      <c r="C46" s="44" t="s">
        <v>376</v>
      </c>
      <c r="D46" s="45">
        <v>2842000</v>
      </c>
      <c r="E46" s="45">
        <v>2346432</v>
      </c>
      <c r="F46" s="45">
        <f t="shared" si="0"/>
        <v>495568</v>
      </c>
      <c r="G46" s="141"/>
    </row>
    <row r="47" spans="1:7">
      <c r="A47" s="21"/>
      <c r="B47" s="21" t="s">
        <v>22</v>
      </c>
      <c r="C47" s="44" t="s">
        <v>377</v>
      </c>
      <c r="D47" s="45">
        <v>2819000</v>
      </c>
      <c r="E47" s="45">
        <v>3273234</v>
      </c>
      <c r="F47" s="45">
        <f t="shared" si="0"/>
        <v>-454234</v>
      </c>
      <c r="G47" s="141"/>
    </row>
    <row r="48" spans="1:7">
      <c r="A48" s="21"/>
      <c r="B48" s="21" t="s">
        <v>22</v>
      </c>
      <c r="C48" s="44" t="s">
        <v>378</v>
      </c>
      <c r="D48" s="45">
        <v>58000</v>
      </c>
      <c r="E48" s="45">
        <v>54620</v>
      </c>
      <c r="F48" s="45">
        <f t="shared" si="0"/>
        <v>3380</v>
      </c>
      <c r="G48" s="141"/>
    </row>
    <row r="49" spans="1:7">
      <c r="A49" s="21"/>
      <c r="B49" s="21" t="s">
        <v>22</v>
      </c>
      <c r="C49" s="44" t="s">
        <v>379</v>
      </c>
      <c r="D49" s="45">
        <v>1025000</v>
      </c>
      <c r="E49" s="45">
        <v>1087962</v>
      </c>
      <c r="F49" s="45">
        <f t="shared" si="0"/>
        <v>-62962</v>
      </c>
      <c r="G49" s="141"/>
    </row>
    <row r="50" spans="1:7">
      <c r="A50" s="21"/>
      <c r="B50" s="21" t="s">
        <v>22</v>
      </c>
      <c r="C50" s="44" t="s">
        <v>380</v>
      </c>
      <c r="D50" s="45">
        <v>3266000</v>
      </c>
      <c r="E50" s="45">
        <v>1850086</v>
      </c>
      <c r="F50" s="45">
        <f t="shared" si="0"/>
        <v>1415914</v>
      </c>
      <c r="G50" s="141"/>
    </row>
    <row r="51" spans="1:7">
      <c r="A51" s="21"/>
      <c r="B51" s="21" t="s">
        <v>22</v>
      </c>
      <c r="C51" s="44" t="s">
        <v>381</v>
      </c>
      <c r="D51" s="45">
        <v>5045000</v>
      </c>
      <c r="E51" s="45">
        <v>4726520</v>
      </c>
      <c r="F51" s="45">
        <f t="shared" si="0"/>
        <v>318480</v>
      </c>
      <c r="G51" s="141"/>
    </row>
    <row r="52" spans="1:7">
      <c r="A52" s="21"/>
      <c r="B52" s="21" t="s">
        <v>22</v>
      </c>
      <c r="C52" s="44" t="s">
        <v>382</v>
      </c>
      <c r="D52" s="45">
        <v>579000</v>
      </c>
      <c r="E52" s="45">
        <v>299916</v>
      </c>
      <c r="F52" s="45">
        <f t="shared" si="0"/>
        <v>279084</v>
      </c>
      <c r="G52" s="141"/>
    </row>
    <row r="53" spans="1:7">
      <c r="A53" s="21"/>
      <c r="B53" s="21" t="s">
        <v>22</v>
      </c>
      <c r="C53" s="44" t="s">
        <v>383</v>
      </c>
      <c r="D53" s="45">
        <v>873000</v>
      </c>
      <c r="E53" s="45">
        <v>889314</v>
      </c>
      <c r="F53" s="45">
        <f t="shared" si="0"/>
        <v>-16314</v>
      </c>
      <c r="G53" s="141"/>
    </row>
    <row r="54" spans="1:7">
      <c r="A54" s="21"/>
      <c r="B54" s="21" t="s">
        <v>22</v>
      </c>
      <c r="C54" s="44" t="s">
        <v>384</v>
      </c>
      <c r="D54" s="45">
        <v>1698000</v>
      </c>
      <c r="E54" s="45">
        <v>1496492</v>
      </c>
      <c r="F54" s="45">
        <f t="shared" si="0"/>
        <v>201508</v>
      </c>
      <c r="G54" s="141"/>
    </row>
    <row r="55" spans="1:7">
      <c r="A55" s="21"/>
      <c r="B55" s="21" t="s">
        <v>22</v>
      </c>
      <c r="C55" s="44" t="s">
        <v>385</v>
      </c>
      <c r="D55" s="45">
        <v>65765000</v>
      </c>
      <c r="E55" s="45">
        <v>61017677</v>
      </c>
      <c r="F55" s="45">
        <f>D55-E55</f>
        <v>4747323</v>
      </c>
      <c r="G55" s="141"/>
    </row>
    <row r="56" spans="1:7">
      <c r="A56" s="21"/>
      <c r="B56" s="21" t="s">
        <v>22</v>
      </c>
      <c r="C56" s="44" t="s">
        <v>386</v>
      </c>
      <c r="D56" s="45">
        <v>87000</v>
      </c>
      <c r="E56" s="45">
        <v>659724</v>
      </c>
      <c r="F56" s="45">
        <f t="shared" si="0"/>
        <v>-572724</v>
      </c>
      <c r="G56" s="141"/>
    </row>
    <row r="57" spans="1:7">
      <c r="A57" s="21"/>
      <c r="B57" s="21" t="s">
        <v>22</v>
      </c>
      <c r="C57" s="44" t="s">
        <v>387</v>
      </c>
      <c r="D57" s="45">
        <v>40000</v>
      </c>
      <c r="E57" s="45">
        <v>43185</v>
      </c>
      <c r="F57" s="45">
        <f t="shared" si="0"/>
        <v>-3185</v>
      </c>
      <c r="G57" s="141"/>
    </row>
    <row r="58" spans="1:7">
      <c r="A58" s="21"/>
      <c r="B58" s="21" t="s">
        <v>22</v>
      </c>
      <c r="C58" s="44" t="s">
        <v>388</v>
      </c>
      <c r="D58" s="45">
        <v>1391000</v>
      </c>
      <c r="E58" s="45">
        <v>1322388</v>
      </c>
      <c r="F58" s="45">
        <f t="shared" si="0"/>
        <v>68612</v>
      </c>
      <c r="G58" s="141"/>
    </row>
    <row r="59" spans="1:7">
      <c r="A59" s="21"/>
      <c r="B59" s="21" t="s">
        <v>22</v>
      </c>
      <c r="C59" s="44" t="s">
        <v>389</v>
      </c>
      <c r="D59" s="45">
        <v>385000</v>
      </c>
      <c r="E59" s="45">
        <v>378054</v>
      </c>
      <c r="F59" s="45">
        <f t="shared" si="0"/>
        <v>6946</v>
      </c>
      <c r="G59" s="141"/>
    </row>
    <row r="60" spans="1:7">
      <c r="A60" s="21"/>
      <c r="B60" s="21" t="s">
        <v>22</v>
      </c>
      <c r="C60" s="142" t="s">
        <v>390</v>
      </c>
      <c r="D60" s="143">
        <v>11000</v>
      </c>
      <c r="E60" s="143">
        <v>15344</v>
      </c>
      <c r="F60" s="143">
        <f t="shared" si="0"/>
        <v>-4344</v>
      </c>
      <c r="G60" s="144"/>
    </row>
    <row r="61" spans="1:7">
      <c r="A61" s="21"/>
      <c r="B61" s="21" t="s">
        <v>22</v>
      </c>
      <c r="C61" s="40" t="s">
        <v>41</v>
      </c>
      <c r="D61" s="41">
        <f>SUM(D62:D82)</f>
        <v>19523000</v>
      </c>
      <c r="E61" s="41">
        <f>SUM(E62:E82)</f>
        <v>19372244</v>
      </c>
      <c r="F61" s="41">
        <f t="shared" si="0"/>
        <v>150756</v>
      </c>
      <c r="G61" s="140"/>
    </row>
    <row r="62" spans="1:7">
      <c r="A62" s="21"/>
      <c r="B62" s="21" t="s">
        <v>22</v>
      </c>
      <c r="C62" s="44" t="s">
        <v>391</v>
      </c>
      <c r="D62" s="45">
        <v>1011000</v>
      </c>
      <c r="E62" s="45">
        <v>905733</v>
      </c>
      <c r="F62" s="45">
        <f t="shared" si="0"/>
        <v>105267</v>
      </c>
      <c r="G62" s="141"/>
    </row>
    <row r="63" spans="1:7">
      <c r="A63" s="21"/>
      <c r="B63" s="21"/>
      <c r="C63" s="44" t="s">
        <v>392</v>
      </c>
      <c r="D63" s="45">
        <v>650000</v>
      </c>
      <c r="E63" s="45">
        <v>468180</v>
      </c>
      <c r="F63" s="45">
        <f t="shared" si="0"/>
        <v>181820</v>
      </c>
      <c r="G63" s="141"/>
    </row>
    <row r="64" spans="1:7">
      <c r="A64" s="21"/>
      <c r="B64" s="21" t="s">
        <v>22</v>
      </c>
      <c r="C64" s="44" t="s">
        <v>393</v>
      </c>
      <c r="D64" s="45">
        <v>780000</v>
      </c>
      <c r="E64" s="45">
        <v>403470</v>
      </c>
      <c r="F64" s="45">
        <f t="shared" si="0"/>
        <v>376530</v>
      </c>
      <c r="G64" s="141"/>
    </row>
    <row r="65" spans="1:7">
      <c r="A65" s="21"/>
      <c r="B65" s="21" t="s">
        <v>22</v>
      </c>
      <c r="C65" s="44" t="s">
        <v>394</v>
      </c>
      <c r="D65" s="45">
        <v>1634000</v>
      </c>
      <c r="E65" s="45">
        <v>967446</v>
      </c>
      <c r="F65" s="45">
        <f t="shared" si="0"/>
        <v>666554</v>
      </c>
      <c r="G65" s="141"/>
    </row>
    <row r="66" spans="1:7">
      <c r="A66" s="21"/>
      <c r="B66" s="21" t="s">
        <v>22</v>
      </c>
      <c r="C66" s="44" t="s">
        <v>395</v>
      </c>
      <c r="D66" s="45">
        <v>777000</v>
      </c>
      <c r="E66" s="45">
        <v>1069178</v>
      </c>
      <c r="F66" s="45">
        <f t="shared" si="0"/>
        <v>-292178</v>
      </c>
      <c r="G66" s="141"/>
    </row>
    <row r="67" spans="1:7">
      <c r="A67" s="21"/>
      <c r="B67" s="21" t="s">
        <v>22</v>
      </c>
      <c r="C67" s="44" t="s">
        <v>383</v>
      </c>
      <c r="D67" s="45">
        <v>1141000</v>
      </c>
      <c r="E67" s="45">
        <v>817737</v>
      </c>
      <c r="F67" s="45">
        <f t="shared" si="0"/>
        <v>323263</v>
      </c>
      <c r="G67" s="141"/>
    </row>
    <row r="68" spans="1:7">
      <c r="A68" s="21"/>
      <c r="B68" s="21" t="s">
        <v>22</v>
      </c>
      <c r="C68" s="44" t="s">
        <v>375</v>
      </c>
      <c r="D68" s="45">
        <v>350000</v>
      </c>
      <c r="E68" s="45">
        <v>158161</v>
      </c>
      <c r="F68" s="45">
        <f t="shared" si="0"/>
        <v>191839</v>
      </c>
      <c r="G68" s="141"/>
    </row>
    <row r="69" spans="1:7">
      <c r="A69" s="21"/>
      <c r="B69" s="21" t="s">
        <v>22</v>
      </c>
      <c r="C69" s="44" t="s">
        <v>376</v>
      </c>
      <c r="D69" s="45">
        <v>113000</v>
      </c>
      <c r="E69" s="45">
        <v>56376</v>
      </c>
      <c r="F69" s="45">
        <f t="shared" si="0"/>
        <v>56624</v>
      </c>
      <c r="G69" s="141"/>
    </row>
    <row r="70" spans="1:7">
      <c r="A70" s="21"/>
      <c r="B70" s="21" t="s">
        <v>22</v>
      </c>
      <c r="C70" s="44" t="s">
        <v>386</v>
      </c>
      <c r="D70" s="45">
        <v>1041000</v>
      </c>
      <c r="E70" s="45">
        <v>555905</v>
      </c>
      <c r="F70" s="45">
        <f t="shared" si="0"/>
        <v>485095</v>
      </c>
      <c r="G70" s="141"/>
    </row>
    <row r="71" spans="1:7">
      <c r="A71" s="21"/>
      <c r="B71" s="21" t="s">
        <v>22</v>
      </c>
      <c r="C71" s="44" t="s">
        <v>384</v>
      </c>
      <c r="D71" s="45">
        <v>1947000</v>
      </c>
      <c r="E71" s="45">
        <v>1781372</v>
      </c>
      <c r="F71" s="45">
        <f t="shared" ref="F71:F129" si="1">D71-E71</f>
        <v>165628</v>
      </c>
      <c r="G71" s="141"/>
    </row>
    <row r="72" spans="1:7">
      <c r="A72" s="21"/>
      <c r="B72" s="21" t="s">
        <v>22</v>
      </c>
      <c r="C72" s="44" t="s">
        <v>396</v>
      </c>
      <c r="D72" s="45">
        <v>96000</v>
      </c>
      <c r="E72" s="45">
        <v>31630</v>
      </c>
      <c r="F72" s="45">
        <f t="shared" si="1"/>
        <v>64370</v>
      </c>
      <c r="G72" s="141"/>
    </row>
    <row r="73" spans="1:7">
      <c r="A73" s="21"/>
      <c r="B73" s="21"/>
      <c r="C73" s="44" t="s">
        <v>397</v>
      </c>
      <c r="D73" s="45">
        <v>162000</v>
      </c>
      <c r="E73" s="45">
        <v>73502</v>
      </c>
      <c r="F73" s="45">
        <f t="shared" si="1"/>
        <v>88498</v>
      </c>
      <c r="G73" s="141"/>
    </row>
    <row r="74" spans="1:7">
      <c r="A74" s="21"/>
      <c r="B74" s="21" t="s">
        <v>22</v>
      </c>
      <c r="C74" s="44" t="s">
        <v>385</v>
      </c>
      <c r="D74" s="45">
        <v>600000</v>
      </c>
      <c r="E74" s="45">
        <v>622895</v>
      </c>
      <c r="F74" s="45">
        <f t="shared" si="1"/>
        <v>-22895</v>
      </c>
      <c r="G74" s="141"/>
    </row>
    <row r="75" spans="1:7">
      <c r="A75" s="21"/>
      <c r="B75" s="21" t="s">
        <v>22</v>
      </c>
      <c r="C75" s="44" t="s">
        <v>387</v>
      </c>
      <c r="D75" s="45">
        <v>262000</v>
      </c>
      <c r="E75" s="45">
        <v>185631</v>
      </c>
      <c r="F75" s="45">
        <f t="shared" si="1"/>
        <v>76369</v>
      </c>
      <c r="G75" s="141"/>
    </row>
    <row r="76" spans="1:7">
      <c r="A76" s="21"/>
      <c r="B76" s="21" t="s">
        <v>22</v>
      </c>
      <c r="C76" s="44" t="s">
        <v>378</v>
      </c>
      <c r="D76" s="45">
        <v>936000</v>
      </c>
      <c r="E76" s="45">
        <v>943570</v>
      </c>
      <c r="F76" s="45">
        <f t="shared" si="1"/>
        <v>-7570</v>
      </c>
      <c r="G76" s="141"/>
    </row>
    <row r="77" spans="1:7">
      <c r="A77" s="21"/>
      <c r="B77" s="21" t="s">
        <v>22</v>
      </c>
      <c r="C77" s="44" t="s">
        <v>379</v>
      </c>
      <c r="D77" s="45">
        <v>2931000</v>
      </c>
      <c r="E77" s="45">
        <v>2727793</v>
      </c>
      <c r="F77" s="45">
        <f t="shared" si="1"/>
        <v>203207</v>
      </c>
      <c r="G77" s="141"/>
    </row>
    <row r="78" spans="1:7">
      <c r="A78" s="21"/>
      <c r="B78" s="21" t="s">
        <v>22</v>
      </c>
      <c r="C78" s="44" t="s">
        <v>398</v>
      </c>
      <c r="D78" s="45">
        <v>370000</v>
      </c>
      <c r="E78" s="45">
        <v>3266830</v>
      </c>
      <c r="F78" s="45">
        <f t="shared" si="1"/>
        <v>-2896830</v>
      </c>
      <c r="G78" s="141"/>
    </row>
    <row r="79" spans="1:7">
      <c r="A79" s="21"/>
      <c r="B79" s="21" t="s">
        <v>22</v>
      </c>
      <c r="C79" s="44" t="s">
        <v>399</v>
      </c>
      <c r="D79" s="45">
        <v>2259000</v>
      </c>
      <c r="E79" s="45">
        <v>2090880</v>
      </c>
      <c r="F79" s="45">
        <f t="shared" si="1"/>
        <v>168120</v>
      </c>
      <c r="G79" s="141"/>
    </row>
    <row r="80" spans="1:7">
      <c r="A80" s="21"/>
      <c r="B80" s="21" t="s">
        <v>22</v>
      </c>
      <c r="C80" s="44" t="s">
        <v>400</v>
      </c>
      <c r="D80" s="45">
        <v>1063000</v>
      </c>
      <c r="E80" s="45">
        <v>856330</v>
      </c>
      <c r="F80" s="45">
        <f t="shared" si="1"/>
        <v>206670</v>
      </c>
      <c r="G80" s="141"/>
    </row>
    <row r="81" spans="1:7">
      <c r="A81" s="21"/>
      <c r="B81" s="21" t="s">
        <v>22</v>
      </c>
      <c r="C81" s="44" t="s">
        <v>401</v>
      </c>
      <c r="D81" s="45">
        <v>1370000</v>
      </c>
      <c r="E81" s="45">
        <v>1371500</v>
      </c>
      <c r="F81" s="45">
        <f t="shared" si="1"/>
        <v>-1500</v>
      </c>
      <c r="G81" s="141"/>
    </row>
    <row r="82" spans="1:7">
      <c r="A82" s="21"/>
      <c r="B82" s="21" t="s">
        <v>22</v>
      </c>
      <c r="C82" s="142" t="s">
        <v>390</v>
      </c>
      <c r="D82" s="143">
        <v>30000</v>
      </c>
      <c r="E82" s="143">
        <v>18125</v>
      </c>
      <c r="F82" s="143">
        <f t="shared" si="1"/>
        <v>11875</v>
      </c>
      <c r="G82" s="144"/>
    </row>
    <row r="83" spans="1:7">
      <c r="A83" s="21"/>
      <c r="B83" s="21" t="s">
        <v>22</v>
      </c>
      <c r="C83" s="40" t="s">
        <v>42</v>
      </c>
      <c r="D83" s="41">
        <f>D84</f>
        <v>3831000</v>
      </c>
      <c r="E83" s="41">
        <f>E84</f>
        <v>2525000</v>
      </c>
      <c r="F83" s="41">
        <f t="shared" si="1"/>
        <v>1306000</v>
      </c>
      <c r="G83" s="140"/>
    </row>
    <row r="84" spans="1:7">
      <c r="A84" s="21"/>
      <c r="B84" s="21" t="s">
        <v>22</v>
      </c>
      <c r="C84" s="142" t="s">
        <v>402</v>
      </c>
      <c r="D84" s="143">
        <v>3831000</v>
      </c>
      <c r="E84" s="143">
        <v>2525000</v>
      </c>
      <c r="F84" s="143">
        <f t="shared" si="1"/>
        <v>1306000</v>
      </c>
      <c r="G84" s="144"/>
    </row>
    <row r="85" spans="1:7">
      <c r="A85" s="21"/>
      <c r="B85" s="21" t="s">
        <v>22</v>
      </c>
      <c r="C85" s="40" t="s">
        <v>43</v>
      </c>
      <c r="D85" s="41">
        <f>SUM(D86:D87)</f>
        <v>8275000</v>
      </c>
      <c r="E85" s="41">
        <f>SUM(E86:E87)</f>
        <v>7915177</v>
      </c>
      <c r="F85" s="41">
        <f t="shared" si="1"/>
        <v>359823</v>
      </c>
      <c r="G85" s="140"/>
    </row>
    <row r="86" spans="1:7">
      <c r="A86" s="21"/>
      <c r="B86" s="21" t="s">
        <v>22</v>
      </c>
      <c r="C86" s="44" t="s">
        <v>403</v>
      </c>
      <c r="D86" s="45">
        <v>5534000</v>
      </c>
      <c r="E86" s="45">
        <v>5295177</v>
      </c>
      <c r="F86" s="45">
        <f t="shared" si="1"/>
        <v>238823</v>
      </c>
      <c r="G86" s="141"/>
    </row>
    <row r="87" spans="1:7">
      <c r="A87" s="21"/>
      <c r="B87" s="21" t="s">
        <v>22</v>
      </c>
      <c r="C87" s="142" t="s">
        <v>404</v>
      </c>
      <c r="D87" s="143">
        <v>2741000</v>
      </c>
      <c r="E87" s="143">
        <v>2620000</v>
      </c>
      <c r="F87" s="143">
        <f t="shared" si="1"/>
        <v>121000</v>
      </c>
      <c r="G87" s="144"/>
    </row>
    <row r="88" spans="1:7">
      <c r="A88" s="21"/>
      <c r="B88" s="21" t="s">
        <v>22</v>
      </c>
      <c r="C88" s="40" t="s">
        <v>405</v>
      </c>
      <c r="D88" s="41">
        <f>D89</f>
        <v>31000</v>
      </c>
      <c r="E88" s="41">
        <f>E89</f>
        <v>30857</v>
      </c>
      <c r="F88" s="41">
        <f t="shared" si="1"/>
        <v>143</v>
      </c>
      <c r="G88" s="140"/>
    </row>
    <row r="89" spans="1:7">
      <c r="A89" s="21"/>
      <c r="B89" s="21" t="s">
        <v>22</v>
      </c>
      <c r="C89" s="142" t="s">
        <v>406</v>
      </c>
      <c r="D89" s="143">
        <v>31000</v>
      </c>
      <c r="E89" s="143">
        <v>30857</v>
      </c>
      <c r="F89" s="143">
        <f t="shared" si="1"/>
        <v>143</v>
      </c>
      <c r="G89" s="144"/>
    </row>
    <row r="90" spans="1:7">
      <c r="A90" s="21"/>
      <c r="B90" s="21" t="s">
        <v>22</v>
      </c>
      <c r="C90" s="40" t="s">
        <v>45</v>
      </c>
      <c r="D90" s="41">
        <f>D91</f>
        <v>2594000</v>
      </c>
      <c r="E90" s="41">
        <f>E91</f>
        <v>2422178</v>
      </c>
      <c r="F90" s="41">
        <f t="shared" si="1"/>
        <v>171822</v>
      </c>
      <c r="G90" s="140"/>
    </row>
    <row r="91" spans="1:7">
      <c r="A91" s="21"/>
      <c r="B91" s="21" t="s">
        <v>22</v>
      </c>
      <c r="C91" s="142" t="s">
        <v>407</v>
      </c>
      <c r="D91" s="143">
        <v>2594000</v>
      </c>
      <c r="E91" s="143">
        <v>2422178</v>
      </c>
      <c r="F91" s="143">
        <f t="shared" si="1"/>
        <v>171822</v>
      </c>
      <c r="G91" s="144"/>
    </row>
    <row r="92" spans="1:7">
      <c r="A92" s="21"/>
      <c r="B92" s="21" t="s">
        <v>22</v>
      </c>
      <c r="C92" s="40" t="s">
        <v>46</v>
      </c>
      <c r="D92" s="41">
        <f>D93</f>
        <v>1310000</v>
      </c>
      <c r="E92" s="41">
        <f>E93</f>
        <v>1325337</v>
      </c>
      <c r="F92" s="41">
        <f t="shared" si="1"/>
        <v>-15337</v>
      </c>
      <c r="G92" s="140"/>
    </row>
    <row r="93" spans="1:7">
      <c r="A93" s="21"/>
      <c r="B93" s="21" t="s">
        <v>22</v>
      </c>
      <c r="C93" s="142" t="s">
        <v>408</v>
      </c>
      <c r="D93" s="143">
        <v>1310000</v>
      </c>
      <c r="E93" s="143">
        <v>1325337</v>
      </c>
      <c r="F93" s="143">
        <f t="shared" si="1"/>
        <v>-15337</v>
      </c>
      <c r="G93" s="144"/>
    </row>
    <row r="94" spans="1:7">
      <c r="A94" s="21"/>
      <c r="B94" s="22" t="s">
        <v>22</v>
      </c>
      <c r="C94" s="23" t="s">
        <v>47</v>
      </c>
      <c r="D94" s="24">
        <f>D32+D39+D61+D83+D85+D88+D90+D92</f>
        <v>307136000</v>
      </c>
      <c r="E94" s="24">
        <f>E32+E39+E61+E83+E85+E88+E90+E92</f>
        <v>297938972</v>
      </c>
      <c r="F94" s="24">
        <f t="shared" si="1"/>
        <v>9197028</v>
      </c>
      <c r="G94" s="25"/>
    </row>
    <row r="95" spans="1:7">
      <c r="A95" s="22"/>
      <c r="B95" s="166" t="s">
        <v>409</v>
      </c>
      <c r="C95" s="167"/>
      <c r="D95" s="24">
        <f>D31-D94</f>
        <v>-7418000</v>
      </c>
      <c r="E95" s="24">
        <f>E31-E94</f>
        <v>-669382</v>
      </c>
      <c r="F95" s="24">
        <f t="shared" si="1"/>
        <v>-6748618</v>
      </c>
      <c r="G95" s="25"/>
    </row>
    <row r="96" spans="1:7">
      <c r="A96" s="251" t="s">
        <v>49</v>
      </c>
      <c r="B96" s="17" t="s">
        <v>16</v>
      </c>
      <c r="C96" s="40" t="s">
        <v>410</v>
      </c>
      <c r="D96" s="41">
        <f>D97</f>
        <v>0</v>
      </c>
      <c r="E96" s="41">
        <f>E97</f>
        <v>0</v>
      </c>
      <c r="F96" s="41">
        <f t="shared" si="1"/>
        <v>0</v>
      </c>
      <c r="G96" s="140"/>
    </row>
    <row r="97" spans="1:7">
      <c r="A97" s="252"/>
      <c r="B97" s="21" t="s">
        <v>19</v>
      </c>
      <c r="C97" s="142" t="s">
        <v>411</v>
      </c>
      <c r="D97" s="143"/>
      <c r="E97" s="143"/>
      <c r="F97" s="143">
        <f t="shared" si="1"/>
        <v>0</v>
      </c>
      <c r="G97" s="144"/>
    </row>
    <row r="98" spans="1:7">
      <c r="A98" s="252"/>
      <c r="B98" s="21" t="s">
        <v>22</v>
      </c>
      <c r="C98" s="40" t="s">
        <v>51</v>
      </c>
      <c r="D98" s="41">
        <f>D99</f>
        <v>0</v>
      </c>
      <c r="E98" s="41">
        <f>E99</f>
        <v>0</v>
      </c>
      <c r="F98" s="41">
        <f t="shared" si="1"/>
        <v>0</v>
      </c>
      <c r="G98" s="140"/>
    </row>
    <row r="99" spans="1:7">
      <c r="A99" s="252"/>
      <c r="B99" s="21" t="s">
        <v>22</v>
      </c>
      <c r="C99" s="142" t="s">
        <v>412</v>
      </c>
      <c r="D99" s="143">
        <v>0</v>
      </c>
      <c r="E99" s="143"/>
      <c r="F99" s="143">
        <f t="shared" si="1"/>
        <v>0</v>
      </c>
      <c r="G99" s="144"/>
    </row>
    <row r="100" spans="1:7">
      <c r="A100" s="252"/>
      <c r="B100" s="22" t="s">
        <v>22</v>
      </c>
      <c r="C100" s="23" t="s">
        <v>52</v>
      </c>
      <c r="D100" s="24">
        <f>D96+D98</f>
        <v>0</v>
      </c>
      <c r="E100" s="24">
        <f>E96+E98</f>
        <v>0</v>
      </c>
      <c r="F100" s="24">
        <f t="shared" si="1"/>
        <v>0</v>
      </c>
      <c r="G100" s="25"/>
    </row>
    <row r="101" spans="1:7">
      <c r="A101" s="252"/>
      <c r="B101" s="21" t="s">
        <v>33</v>
      </c>
      <c r="C101" s="40" t="s">
        <v>53</v>
      </c>
      <c r="D101" s="41">
        <f>SUM(D102:D102)</f>
        <v>0</v>
      </c>
      <c r="E101" s="41">
        <f>SUM(E102:E102)</f>
        <v>190080</v>
      </c>
      <c r="F101" s="41">
        <f t="shared" si="1"/>
        <v>-190080</v>
      </c>
      <c r="G101" s="140"/>
    </row>
    <row r="102" spans="1:7">
      <c r="A102" s="252"/>
      <c r="B102" s="21" t="s">
        <v>413</v>
      </c>
      <c r="C102" s="44" t="s">
        <v>414</v>
      </c>
      <c r="D102" s="45">
        <v>0</v>
      </c>
      <c r="E102" s="45">
        <v>190080</v>
      </c>
      <c r="F102" s="45">
        <f t="shared" si="1"/>
        <v>-190080</v>
      </c>
      <c r="G102" s="141"/>
    </row>
    <row r="103" spans="1:7">
      <c r="A103" s="252"/>
      <c r="B103" s="22" t="s">
        <v>22</v>
      </c>
      <c r="C103" s="23" t="s">
        <v>55</v>
      </c>
      <c r="D103" s="24">
        <f>D101</f>
        <v>0</v>
      </c>
      <c r="E103" s="24">
        <f>E101</f>
        <v>190080</v>
      </c>
      <c r="F103" s="24">
        <f t="shared" si="1"/>
        <v>-190080</v>
      </c>
      <c r="G103" s="25"/>
    </row>
    <row r="104" spans="1:7">
      <c r="A104" s="22"/>
      <c r="B104" s="166" t="s">
        <v>415</v>
      </c>
      <c r="C104" s="167"/>
      <c r="D104" s="24">
        <f>D100-D103</f>
        <v>0</v>
      </c>
      <c r="E104" s="24">
        <f>E100-E103</f>
        <v>-190080</v>
      </c>
      <c r="F104" s="24">
        <f t="shared" si="1"/>
        <v>190080</v>
      </c>
      <c r="G104" s="25"/>
    </row>
    <row r="105" spans="1:7">
      <c r="A105" s="17" t="s">
        <v>416</v>
      </c>
      <c r="B105" s="17" t="s">
        <v>16</v>
      </c>
      <c r="C105" s="40" t="s">
        <v>58</v>
      </c>
      <c r="D105" s="41">
        <f>SUM(D106:D108)</f>
        <v>8712000</v>
      </c>
      <c r="E105" s="41">
        <f>SUM(E106:E108)</f>
        <v>8883925</v>
      </c>
      <c r="F105" s="41">
        <f t="shared" si="1"/>
        <v>-171925</v>
      </c>
      <c r="G105" s="140"/>
    </row>
    <row r="106" spans="1:7">
      <c r="A106" s="21" t="s">
        <v>89</v>
      </c>
      <c r="B106" s="21" t="s">
        <v>19</v>
      </c>
      <c r="C106" s="44" t="s">
        <v>417</v>
      </c>
      <c r="D106" s="45">
        <v>8117000</v>
      </c>
      <c r="E106" s="45">
        <v>8883925</v>
      </c>
      <c r="F106" s="45">
        <f t="shared" si="1"/>
        <v>-766925</v>
      </c>
      <c r="G106" s="141"/>
    </row>
    <row r="107" spans="1:7">
      <c r="A107" s="21" t="s">
        <v>89</v>
      </c>
      <c r="B107" s="21" t="s">
        <v>22</v>
      </c>
      <c r="C107" s="44" t="s">
        <v>418</v>
      </c>
      <c r="D107" s="45">
        <v>470000</v>
      </c>
      <c r="E107" s="45"/>
      <c r="F107" s="45">
        <f t="shared" si="1"/>
        <v>470000</v>
      </c>
      <c r="G107" s="141"/>
    </row>
    <row r="108" spans="1:7">
      <c r="A108" s="21" t="s">
        <v>21</v>
      </c>
      <c r="B108" s="21" t="s">
        <v>22</v>
      </c>
      <c r="C108" s="142" t="s">
        <v>419</v>
      </c>
      <c r="D108" s="143">
        <v>125000</v>
      </c>
      <c r="E108" s="143">
        <v>0</v>
      </c>
      <c r="F108" s="143">
        <f t="shared" si="1"/>
        <v>125000</v>
      </c>
      <c r="G108" s="144"/>
    </row>
    <row r="109" spans="1:7">
      <c r="A109" s="21" t="s">
        <v>24</v>
      </c>
      <c r="B109" s="21" t="s">
        <v>22</v>
      </c>
      <c r="C109" s="18" t="s">
        <v>293</v>
      </c>
      <c r="D109" s="19">
        <v>3989000</v>
      </c>
      <c r="E109" s="19">
        <v>340000</v>
      </c>
      <c r="F109" s="19">
        <f t="shared" si="1"/>
        <v>3649000</v>
      </c>
      <c r="G109" s="20"/>
    </row>
    <row r="110" spans="1:7">
      <c r="A110" s="21" t="s">
        <v>26</v>
      </c>
      <c r="B110" s="22" t="s">
        <v>22</v>
      </c>
      <c r="C110" s="23" t="s">
        <v>59</v>
      </c>
      <c r="D110" s="24">
        <f>D105+D109</f>
        <v>12701000</v>
      </c>
      <c r="E110" s="24">
        <f>E105+E109</f>
        <v>9223925</v>
      </c>
      <c r="F110" s="24">
        <f t="shared" si="1"/>
        <v>3477075</v>
      </c>
      <c r="G110" s="25"/>
    </row>
    <row r="111" spans="1:7">
      <c r="A111" s="21" t="s">
        <v>28</v>
      </c>
      <c r="B111" s="21" t="s">
        <v>33</v>
      </c>
      <c r="C111" s="40" t="s">
        <v>61</v>
      </c>
      <c r="D111" s="41">
        <f>SUM(D112:D113)</f>
        <v>0</v>
      </c>
      <c r="E111" s="41">
        <f>SUM(E112:E113)</f>
        <v>348</v>
      </c>
      <c r="F111" s="41">
        <f t="shared" si="1"/>
        <v>-348</v>
      </c>
      <c r="G111" s="140"/>
    </row>
    <row r="112" spans="1:7">
      <c r="A112" s="21" t="s">
        <v>30</v>
      </c>
      <c r="B112" s="21" t="s">
        <v>39</v>
      </c>
      <c r="C112" s="44" t="s">
        <v>420</v>
      </c>
      <c r="D112" s="45">
        <v>0</v>
      </c>
      <c r="E112" s="45">
        <v>79</v>
      </c>
      <c r="F112" s="45">
        <f t="shared" si="1"/>
        <v>-79</v>
      </c>
      <c r="G112" s="141"/>
    </row>
    <row r="113" spans="1:7">
      <c r="A113" s="21" t="s">
        <v>16</v>
      </c>
      <c r="B113" s="21" t="s">
        <v>22</v>
      </c>
      <c r="C113" s="142" t="s">
        <v>421</v>
      </c>
      <c r="D113" s="143">
        <v>0</v>
      </c>
      <c r="E113" s="143">
        <v>269</v>
      </c>
      <c r="F113" s="143">
        <f t="shared" si="1"/>
        <v>-269</v>
      </c>
      <c r="G113" s="144"/>
    </row>
    <row r="114" spans="1:7">
      <c r="A114" s="21" t="s">
        <v>33</v>
      </c>
      <c r="B114" s="21" t="s">
        <v>22</v>
      </c>
      <c r="C114" s="40" t="s">
        <v>62</v>
      </c>
      <c r="D114" s="41">
        <f>SUM(D115:D123)</f>
        <v>4554000</v>
      </c>
      <c r="E114" s="41">
        <f>SUM(E115:E123)</f>
        <v>4677428</v>
      </c>
      <c r="F114" s="41">
        <f t="shared" si="1"/>
        <v>-123428</v>
      </c>
      <c r="G114" s="140"/>
    </row>
    <row r="115" spans="1:7">
      <c r="A115" s="21"/>
      <c r="B115" s="21" t="s">
        <v>22</v>
      </c>
      <c r="C115" s="44" t="s">
        <v>422</v>
      </c>
      <c r="D115" s="45">
        <v>4145000</v>
      </c>
      <c r="E115" s="45">
        <v>4133364</v>
      </c>
      <c r="F115" s="45">
        <f t="shared" si="1"/>
        <v>11636</v>
      </c>
      <c r="G115" s="141"/>
    </row>
    <row r="116" spans="1:7">
      <c r="A116" s="21"/>
      <c r="B116" s="21" t="s">
        <v>22</v>
      </c>
      <c r="C116" s="44" t="s">
        <v>423</v>
      </c>
      <c r="D116" s="45"/>
      <c r="E116" s="45">
        <v>1711</v>
      </c>
      <c r="F116" s="45">
        <f t="shared" si="1"/>
        <v>-1711</v>
      </c>
      <c r="G116" s="141"/>
    </row>
    <row r="117" spans="1:7">
      <c r="A117" s="21"/>
      <c r="B117" s="21" t="s">
        <v>22</v>
      </c>
      <c r="C117" s="44" t="s">
        <v>424</v>
      </c>
      <c r="D117" s="45"/>
      <c r="E117" s="45">
        <v>338</v>
      </c>
      <c r="F117" s="45">
        <f t="shared" si="1"/>
        <v>-338</v>
      </c>
      <c r="G117" s="141"/>
    </row>
    <row r="118" spans="1:7">
      <c r="A118" s="21"/>
      <c r="B118" s="21" t="s">
        <v>22</v>
      </c>
      <c r="C118" s="44" t="s">
        <v>425</v>
      </c>
      <c r="D118" s="45">
        <v>1000</v>
      </c>
      <c r="E118" s="45">
        <v>6</v>
      </c>
      <c r="F118" s="45">
        <f t="shared" si="1"/>
        <v>994</v>
      </c>
      <c r="G118" s="141"/>
    </row>
    <row r="119" spans="1:7">
      <c r="A119" s="21"/>
      <c r="B119" s="21" t="s">
        <v>22</v>
      </c>
      <c r="C119" s="44" t="s">
        <v>426</v>
      </c>
      <c r="D119" s="45">
        <v>1000</v>
      </c>
      <c r="E119" s="45">
        <v>999</v>
      </c>
      <c r="F119" s="45">
        <f t="shared" si="1"/>
        <v>1</v>
      </c>
      <c r="G119" s="141"/>
    </row>
    <row r="120" spans="1:7">
      <c r="A120" s="21"/>
      <c r="B120" s="21" t="s">
        <v>22</v>
      </c>
      <c r="C120" s="44" t="s">
        <v>427</v>
      </c>
      <c r="D120" s="45">
        <v>1000</v>
      </c>
      <c r="E120" s="45">
        <v>25</v>
      </c>
      <c r="F120" s="45">
        <f t="shared" si="1"/>
        <v>975</v>
      </c>
      <c r="G120" s="141"/>
    </row>
    <row r="121" spans="1:7">
      <c r="A121" s="21"/>
      <c r="B121" s="21" t="s">
        <v>22</v>
      </c>
      <c r="C121" s="44" t="s">
        <v>428</v>
      </c>
      <c r="D121" s="45">
        <v>0</v>
      </c>
      <c r="E121" s="45">
        <v>119</v>
      </c>
      <c r="F121" s="45">
        <f t="shared" si="1"/>
        <v>-119</v>
      </c>
      <c r="G121" s="141"/>
    </row>
    <row r="122" spans="1:7">
      <c r="A122" s="21"/>
      <c r="B122" s="21" t="s">
        <v>22</v>
      </c>
      <c r="C122" s="44" t="s">
        <v>429</v>
      </c>
      <c r="D122" s="45"/>
      <c r="E122" s="45">
        <v>40</v>
      </c>
      <c r="F122" s="45">
        <f t="shared" si="1"/>
        <v>-40</v>
      </c>
      <c r="G122" s="141"/>
    </row>
    <row r="123" spans="1:7">
      <c r="A123" s="21"/>
      <c r="B123" s="21" t="s">
        <v>22</v>
      </c>
      <c r="C123" s="142" t="s">
        <v>430</v>
      </c>
      <c r="D123" s="143">
        <v>406000</v>
      </c>
      <c r="E123" s="143">
        <v>540826</v>
      </c>
      <c r="F123" s="143">
        <f t="shared" si="1"/>
        <v>-134826</v>
      </c>
      <c r="G123" s="144"/>
    </row>
    <row r="124" spans="1:7">
      <c r="A124" s="21"/>
      <c r="B124" s="21"/>
      <c r="C124" s="38" t="s">
        <v>63</v>
      </c>
      <c r="D124" s="39">
        <f>D125</f>
        <v>0</v>
      </c>
      <c r="E124" s="39">
        <f>E125</f>
        <v>14468</v>
      </c>
      <c r="F124" s="145">
        <f t="shared" si="1"/>
        <v>-14468</v>
      </c>
      <c r="G124" s="146"/>
    </row>
    <row r="125" spans="1:7">
      <c r="A125" s="21"/>
      <c r="B125" s="21"/>
      <c r="C125" s="142" t="s">
        <v>431</v>
      </c>
      <c r="D125" s="143"/>
      <c r="E125" s="143">
        <v>14468</v>
      </c>
      <c r="F125" s="143">
        <f t="shared" si="1"/>
        <v>-14468</v>
      </c>
      <c r="G125" s="144"/>
    </row>
    <row r="126" spans="1:7">
      <c r="A126" s="21"/>
      <c r="B126" s="22" t="s">
        <v>22</v>
      </c>
      <c r="C126" s="23" t="s">
        <v>64</v>
      </c>
      <c r="D126" s="24">
        <f>D111+D114+D124</f>
        <v>4554000</v>
      </c>
      <c r="E126" s="24">
        <f>E111+E114+E124</f>
        <v>4692244</v>
      </c>
      <c r="F126" s="24">
        <f t="shared" si="1"/>
        <v>-138244</v>
      </c>
      <c r="G126" s="25"/>
    </row>
    <row r="127" spans="1:7">
      <c r="A127" s="22"/>
      <c r="B127" s="166" t="s">
        <v>432</v>
      </c>
      <c r="C127" s="167"/>
      <c r="D127" s="24">
        <f>D110-D126</f>
        <v>8147000</v>
      </c>
      <c r="E127" s="24">
        <f>E110-E126</f>
        <v>4531681</v>
      </c>
      <c r="F127" s="24">
        <f t="shared" si="1"/>
        <v>3615319</v>
      </c>
      <c r="G127" s="25"/>
    </row>
    <row r="128" spans="1:7">
      <c r="A128" s="253" t="s">
        <v>66</v>
      </c>
      <c r="B128" s="254"/>
      <c r="C128" s="255"/>
      <c r="D128" s="27">
        <v>0</v>
      </c>
      <c r="E128" s="27">
        <v>0</v>
      </c>
      <c r="F128" s="27">
        <f t="shared" si="1"/>
        <v>0</v>
      </c>
      <c r="G128" s="28"/>
    </row>
    <row r="129" spans="1:7" s="72" customFormat="1">
      <c r="A129" s="174" t="s">
        <v>67</v>
      </c>
      <c r="B129" s="175"/>
      <c r="C129" s="176"/>
      <c r="D129" s="19">
        <f>D95+D104+D127-D128</f>
        <v>729000</v>
      </c>
      <c r="E129" s="19">
        <f>E95+E104+E127-E128</f>
        <v>3672219</v>
      </c>
      <c r="F129" s="19">
        <f t="shared" si="1"/>
        <v>-2943219</v>
      </c>
      <c r="G129" s="20"/>
    </row>
    <row r="130" spans="1:7">
      <c r="A130" s="175" t="s">
        <v>22</v>
      </c>
      <c r="B130" s="175"/>
      <c r="C130" s="175"/>
      <c r="D130" s="29"/>
      <c r="E130" s="29"/>
      <c r="F130" s="29"/>
      <c r="G130" s="30"/>
    </row>
    <row r="131" spans="1:7">
      <c r="A131" s="166" t="s">
        <v>68</v>
      </c>
      <c r="B131" s="177"/>
      <c r="C131" s="167"/>
      <c r="D131" s="24">
        <v>9598000</v>
      </c>
      <c r="E131" s="24">
        <v>10546274</v>
      </c>
      <c r="F131" s="24">
        <f t="shared" ref="F131:F132" si="2">D131-E131</f>
        <v>-948274</v>
      </c>
      <c r="G131" s="25"/>
    </row>
    <row r="132" spans="1:7">
      <c r="A132" s="174" t="s">
        <v>69</v>
      </c>
      <c r="B132" s="175"/>
      <c r="C132" s="176"/>
      <c r="D132" s="19">
        <f>D129+D131</f>
        <v>10327000</v>
      </c>
      <c r="E132" s="19">
        <f>E129+E131</f>
        <v>14218493</v>
      </c>
      <c r="F132" s="19">
        <f t="shared" si="2"/>
        <v>-3891493</v>
      </c>
      <c r="G132" s="20"/>
    </row>
  </sheetData>
  <sheetProtection password="C4AD" sheet="1" objects="1" scenarios="1" formatCells="0" formatColumns="0" formatRows="0" insertColumns="0" insertRows="0" deleteColumns="0" deleteRows="0"/>
  <mergeCells count="9">
    <mergeCell ref="A130:C130"/>
    <mergeCell ref="A131:C131"/>
    <mergeCell ref="A132:C132"/>
    <mergeCell ref="B95:C95"/>
    <mergeCell ref="A96:A103"/>
    <mergeCell ref="B104:C104"/>
    <mergeCell ref="B127:C127"/>
    <mergeCell ref="A128:C128"/>
    <mergeCell ref="A129:C129"/>
  </mergeCells>
  <phoneticPr fontId="2"/>
  <pageMargins left="0.58333333333333337" right="0.30555555555555558" top="0.75" bottom="0.75" header="0" footer="0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view="pageBreakPreview" topLeftCell="B1" zoomScale="60" zoomScaleNormal="120" workbookViewId="0">
      <selection activeCell="D7" sqref="D7"/>
    </sheetView>
  </sheetViews>
  <sheetFormatPr defaultRowHeight="13.5"/>
  <cols>
    <col min="1" max="2" width="2.625" customWidth="1"/>
    <col min="3" max="3" width="28.625" customWidth="1"/>
    <col min="4" max="6" width="12.625" customWidth="1"/>
    <col min="7" max="7" width="6.625" customWidth="1"/>
    <col min="8" max="8" width="14.625" customWidth="1"/>
  </cols>
  <sheetData>
    <row r="1" spans="1:8" ht="61.7" customHeight="1"/>
    <row r="2" spans="1:8" ht="23.25" customHeight="1"/>
    <row r="3" spans="1:8" ht="10.5" customHeight="1"/>
    <row r="4" spans="1:8">
      <c r="A4" s="13"/>
      <c r="B4" s="14" t="s">
        <v>10</v>
      </c>
      <c r="C4" s="15"/>
      <c r="D4" s="37" t="s">
        <v>70</v>
      </c>
      <c r="E4" s="37" t="s">
        <v>71</v>
      </c>
      <c r="F4" s="37" t="s">
        <v>72</v>
      </c>
      <c r="G4" s="37" t="s">
        <v>73</v>
      </c>
      <c r="H4" s="37" t="s">
        <v>14</v>
      </c>
    </row>
    <row r="5" spans="1:8">
      <c r="A5" s="17" t="s">
        <v>74</v>
      </c>
      <c r="B5" s="17" t="s">
        <v>16</v>
      </c>
      <c r="C5" s="40" t="s">
        <v>75</v>
      </c>
      <c r="D5" s="41">
        <f>SUM(D6:D8)</f>
        <v>6203947</v>
      </c>
      <c r="E5" s="41">
        <f>SUM(E6:E8)</f>
        <v>6116110</v>
      </c>
      <c r="F5" s="41">
        <f>D5-E5</f>
        <v>87837</v>
      </c>
      <c r="G5" s="147">
        <v>101.44</v>
      </c>
      <c r="H5" s="140"/>
    </row>
    <row r="6" spans="1:8">
      <c r="A6" s="21" t="s">
        <v>76</v>
      </c>
      <c r="B6" s="21" t="s">
        <v>77</v>
      </c>
      <c r="C6" s="44" t="s">
        <v>433</v>
      </c>
      <c r="D6" s="45">
        <v>1148000</v>
      </c>
      <c r="E6" s="45">
        <v>1141700</v>
      </c>
      <c r="F6" s="45">
        <f t="shared" ref="F6:F72" si="0">D6-E6</f>
        <v>6300</v>
      </c>
      <c r="G6" s="148">
        <v>100.55</v>
      </c>
      <c r="H6" s="141"/>
    </row>
    <row r="7" spans="1:8">
      <c r="A7" s="21" t="s">
        <v>79</v>
      </c>
      <c r="B7" s="21" t="s">
        <v>22</v>
      </c>
      <c r="C7" s="44" t="s">
        <v>434</v>
      </c>
      <c r="D7" s="45">
        <v>2120500</v>
      </c>
      <c r="E7" s="45">
        <v>2103000</v>
      </c>
      <c r="F7" s="45">
        <f t="shared" si="0"/>
        <v>17500</v>
      </c>
      <c r="G7" s="148">
        <v>100.83</v>
      </c>
      <c r="H7" s="141"/>
    </row>
    <row r="8" spans="1:8">
      <c r="A8" s="21" t="s">
        <v>81</v>
      </c>
      <c r="B8" s="21" t="s">
        <v>22</v>
      </c>
      <c r="C8" s="142" t="s">
        <v>435</v>
      </c>
      <c r="D8" s="143">
        <v>2935447</v>
      </c>
      <c r="E8" s="143">
        <v>2871410</v>
      </c>
      <c r="F8" s="143">
        <f t="shared" si="0"/>
        <v>64037</v>
      </c>
      <c r="G8" s="149">
        <v>102.23</v>
      </c>
      <c r="H8" s="144"/>
    </row>
    <row r="9" spans="1:8">
      <c r="A9" s="21" t="s">
        <v>21</v>
      </c>
      <c r="B9" s="21" t="s">
        <v>22</v>
      </c>
      <c r="C9" s="40" t="s">
        <v>78</v>
      </c>
      <c r="D9" s="41">
        <f>SUM(D10:D11)</f>
        <v>9923813</v>
      </c>
      <c r="E9" s="41">
        <f>SUM(E10:E11)</f>
        <v>8641479</v>
      </c>
      <c r="F9" s="41">
        <f t="shared" si="0"/>
        <v>1282334</v>
      </c>
      <c r="G9" s="147">
        <v>114.84</v>
      </c>
      <c r="H9" s="140"/>
    </row>
    <row r="10" spans="1:8">
      <c r="A10" s="21" t="s">
        <v>24</v>
      </c>
      <c r="B10" s="21" t="s">
        <v>22</v>
      </c>
      <c r="C10" s="44" t="s">
        <v>436</v>
      </c>
      <c r="D10" s="45">
        <v>540265</v>
      </c>
      <c r="E10" s="45">
        <v>1361419</v>
      </c>
      <c r="F10" s="45">
        <f t="shared" si="0"/>
        <v>-821154</v>
      </c>
      <c r="G10" s="148">
        <v>39.68</v>
      </c>
      <c r="H10" s="141"/>
    </row>
    <row r="11" spans="1:8">
      <c r="A11" s="21" t="s">
        <v>85</v>
      </c>
      <c r="B11" s="21" t="s">
        <v>22</v>
      </c>
      <c r="C11" s="142" t="s">
        <v>437</v>
      </c>
      <c r="D11" s="143">
        <v>9383548</v>
      </c>
      <c r="E11" s="143">
        <v>7280060</v>
      </c>
      <c r="F11" s="143">
        <f t="shared" si="0"/>
        <v>2103488</v>
      </c>
      <c r="G11" s="149">
        <v>128.88999999999999</v>
      </c>
      <c r="H11" s="144"/>
    </row>
    <row r="12" spans="1:8">
      <c r="A12" s="21" t="s">
        <v>87</v>
      </c>
      <c r="B12" s="21" t="s">
        <v>22</v>
      </c>
      <c r="C12" s="40" t="s">
        <v>80</v>
      </c>
      <c r="D12" s="41">
        <f>SUM(D13:D16)</f>
        <v>144048169</v>
      </c>
      <c r="E12" s="41">
        <f>SUM(E13:E16)</f>
        <v>140736542</v>
      </c>
      <c r="F12" s="41">
        <f t="shared" si="0"/>
        <v>3311627</v>
      </c>
      <c r="G12" s="147">
        <v>102.35</v>
      </c>
      <c r="H12" s="140"/>
    </row>
    <row r="13" spans="1:8">
      <c r="A13" s="21" t="s">
        <v>89</v>
      </c>
      <c r="B13" s="21" t="s">
        <v>22</v>
      </c>
      <c r="C13" s="44" t="s">
        <v>438</v>
      </c>
      <c r="D13" s="45">
        <v>130146000</v>
      </c>
      <c r="E13" s="45">
        <v>125595000</v>
      </c>
      <c r="F13" s="45">
        <f t="shared" si="0"/>
        <v>4551000</v>
      </c>
      <c r="G13" s="148">
        <v>103.62</v>
      </c>
      <c r="H13" s="141"/>
    </row>
    <row r="14" spans="1:8">
      <c r="A14" s="21" t="s">
        <v>91</v>
      </c>
      <c r="B14" s="21" t="s">
        <v>22</v>
      </c>
      <c r="C14" s="44" t="s">
        <v>439</v>
      </c>
      <c r="D14" s="45">
        <v>3475168</v>
      </c>
      <c r="E14" s="45">
        <v>3567540</v>
      </c>
      <c r="F14" s="45">
        <f t="shared" si="0"/>
        <v>-92372</v>
      </c>
      <c r="G14" s="148">
        <v>97.41</v>
      </c>
      <c r="H14" s="141"/>
    </row>
    <row r="15" spans="1:8">
      <c r="A15" s="21" t="s">
        <v>22</v>
      </c>
      <c r="B15" s="21" t="s">
        <v>22</v>
      </c>
      <c r="C15" s="44" t="s">
        <v>440</v>
      </c>
      <c r="D15" s="45">
        <v>10427001</v>
      </c>
      <c r="E15" s="45">
        <v>11124002</v>
      </c>
      <c r="F15" s="45">
        <f t="shared" si="0"/>
        <v>-697001</v>
      </c>
      <c r="G15" s="148">
        <v>93.73</v>
      </c>
      <c r="H15" s="141"/>
    </row>
    <row r="16" spans="1:8">
      <c r="A16" s="21" t="s">
        <v>22</v>
      </c>
      <c r="B16" s="21" t="s">
        <v>22</v>
      </c>
      <c r="C16" s="142" t="s">
        <v>441</v>
      </c>
      <c r="D16" s="143"/>
      <c r="E16" s="143">
        <v>450000</v>
      </c>
      <c r="F16" s="143">
        <f t="shared" si="0"/>
        <v>-450000</v>
      </c>
      <c r="G16" s="149">
        <v>0</v>
      </c>
      <c r="H16" s="144"/>
    </row>
    <row r="17" spans="1:8">
      <c r="A17" s="21" t="s">
        <v>22</v>
      </c>
      <c r="B17" s="21" t="s">
        <v>22</v>
      </c>
      <c r="C17" s="40" t="s">
        <v>82</v>
      </c>
      <c r="D17" s="41">
        <f>SUM(D18:D20)</f>
        <v>130878719</v>
      </c>
      <c r="E17" s="41">
        <f>SUM(E18:E20)</f>
        <v>134474697</v>
      </c>
      <c r="F17" s="41">
        <f t="shared" si="0"/>
        <v>-3595978</v>
      </c>
      <c r="G17" s="147">
        <v>97.33</v>
      </c>
      <c r="H17" s="140"/>
    </row>
    <row r="18" spans="1:8">
      <c r="A18" s="21" t="s">
        <v>22</v>
      </c>
      <c r="B18" s="21" t="s">
        <v>22</v>
      </c>
      <c r="C18" s="44" t="s">
        <v>442</v>
      </c>
      <c r="D18" s="45">
        <v>124331779</v>
      </c>
      <c r="E18" s="45">
        <v>127001457</v>
      </c>
      <c r="F18" s="45">
        <f t="shared" si="0"/>
        <v>-2669678</v>
      </c>
      <c r="G18" s="148">
        <v>97.9</v>
      </c>
      <c r="H18" s="141"/>
    </row>
    <row r="19" spans="1:8">
      <c r="A19" s="21" t="s">
        <v>22</v>
      </c>
      <c r="B19" s="21" t="s">
        <v>22</v>
      </c>
      <c r="C19" s="44" t="s">
        <v>443</v>
      </c>
      <c r="D19" s="45">
        <v>5826740</v>
      </c>
      <c r="E19" s="45">
        <v>6753040</v>
      </c>
      <c r="F19" s="45">
        <f t="shared" si="0"/>
        <v>-926300</v>
      </c>
      <c r="G19" s="148">
        <v>86.28</v>
      </c>
      <c r="H19" s="141"/>
    </row>
    <row r="20" spans="1:8">
      <c r="A20" s="21" t="s">
        <v>22</v>
      </c>
      <c r="B20" s="21" t="s">
        <v>22</v>
      </c>
      <c r="C20" s="142" t="s">
        <v>444</v>
      </c>
      <c r="D20" s="143">
        <v>720200</v>
      </c>
      <c r="E20" s="143">
        <v>720200</v>
      </c>
      <c r="F20" s="143">
        <f t="shared" si="0"/>
        <v>0</v>
      </c>
      <c r="G20" s="149">
        <v>100</v>
      </c>
      <c r="H20" s="144"/>
    </row>
    <row r="21" spans="1:8">
      <c r="A21" s="21" t="s">
        <v>22</v>
      </c>
      <c r="B21" s="21" t="s">
        <v>22</v>
      </c>
      <c r="C21" s="40" t="s">
        <v>83</v>
      </c>
      <c r="D21" s="41">
        <f>SUM(D22:D23)</f>
        <v>1796140</v>
      </c>
      <c r="E21" s="41">
        <f>SUM(E22:E23)</f>
        <v>570110</v>
      </c>
      <c r="F21" s="41">
        <f t="shared" si="0"/>
        <v>1226030</v>
      </c>
      <c r="G21" s="147">
        <v>315.05</v>
      </c>
      <c r="H21" s="140"/>
    </row>
    <row r="22" spans="1:8">
      <c r="A22" s="21" t="s">
        <v>22</v>
      </c>
      <c r="B22" s="21" t="s">
        <v>22</v>
      </c>
      <c r="C22" s="44" t="s">
        <v>445</v>
      </c>
      <c r="D22" s="45">
        <v>108000</v>
      </c>
      <c r="E22" s="45">
        <v>107000</v>
      </c>
      <c r="F22" s="45">
        <f t="shared" si="0"/>
        <v>1000</v>
      </c>
      <c r="G22" s="148">
        <v>100.93</v>
      </c>
      <c r="H22" s="141"/>
    </row>
    <row r="23" spans="1:8">
      <c r="A23" s="21" t="s">
        <v>22</v>
      </c>
      <c r="B23" s="21" t="s">
        <v>22</v>
      </c>
      <c r="C23" s="142" t="s">
        <v>446</v>
      </c>
      <c r="D23" s="143">
        <v>1688140</v>
      </c>
      <c r="E23" s="143">
        <v>463110</v>
      </c>
      <c r="F23" s="143">
        <f t="shared" si="0"/>
        <v>1225030</v>
      </c>
      <c r="G23" s="149">
        <v>364.52</v>
      </c>
      <c r="H23" s="144"/>
    </row>
    <row r="24" spans="1:8">
      <c r="A24" s="21" t="s">
        <v>22</v>
      </c>
      <c r="B24" s="21" t="s">
        <v>22</v>
      </c>
      <c r="C24" s="40" t="s">
        <v>84</v>
      </c>
      <c r="D24" s="41">
        <f>D25</f>
        <v>564848</v>
      </c>
      <c r="E24" s="41">
        <f>E25</f>
        <v>979874</v>
      </c>
      <c r="F24" s="41">
        <f t="shared" si="0"/>
        <v>-415026</v>
      </c>
      <c r="G24" s="147">
        <v>57.64</v>
      </c>
      <c r="H24" s="140"/>
    </row>
    <row r="25" spans="1:8">
      <c r="A25" s="21" t="s">
        <v>22</v>
      </c>
      <c r="B25" s="21" t="s">
        <v>22</v>
      </c>
      <c r="C25" s="142" t="s">
        <v>447</v>
      </c>
      <c r="D25" s="143">
        <v>564848</v>
      </c>
      <c r="E25" s="143">
        <v>979874</v>
      </c>
      <c r="F25" s="143">
        <f t="shared" si="0"/>
        <v>-415026</v>
      </c>
      <c r="G25" s="149">
        <v>57.64</v>
      </c>
      <c r="H25" s="144"/>
    </row>
    <row r="26" spans="1:8">
      <c r="A26" s="21" t="s">
        <v>22</v>
      </c>
      <c r="B26" s="21" t="s">
        <v>22</v>
      </c>
      <c r="C26" s="40" t="s">
        <v>90</v>
      </c>
      <c r="D26" s="41">
        <f>D27</f>
        <v>50720</v>
      </c>
      <c r="E26" s="41">
        <f>E27</f>
        <v>2912905</v>
      </c>
      <c r="F26" s="41">
        <f t="shared" si="0"/>
        <v>-2862185</v>
      </c>
      <c r="G26" s="147">
        <v>1.74</v>
      </c>
      <c r="H26" s="140"/>
    </row>
    <row r="27" spans="1:8">
      <c r="A27" s="21" t="s">
        <v>22</v>
      </c>
      <c r="B27" s="21" t="s">
        <v>22</v>
      </c>
      <c r="C27" s="142" t="s">
        <v>448</v>
      </c>
      <c r="D27" s="143">
        <v>50720</v>
      </c>
      <c r="E27" s="143">
        <v>2912905</v>
      </c>
      <c r="F27" s="143">
        <f t="shared" si="0"/>
        <v>-2862185</v>
      </c>
      <c r="G27" s="149">
        <v>1.74</v>
      </c>
      <c r="H27" s="144"/>
    </row>
    <row r="28" spans="1:8">
      <c r="A28" s="21" t="s">
        <v>22</v>
      </c>
      <c r="B28" s="22" t="s">
        <v>22</v>
      </c>
      <c r="C28" s="23" t="s">
        <v>92</v>
      </c>
      <c r="D28" s="24">
        <f>D5+D9+D12+D17+D21+D24+D26</f>
        <v>293466356</v>
      </c>
      <c r="E28" s="24">
        <f>E5+E9+E12+E17+E21+E24+E26</f>
        <v>294431717</v>
      </c>
      <c r="F28" s="24">
        <f t="shared" si="0"/>
        <v>-965361</v>
      </c>
      <c r="G28" s="150">
        <v>99.67</v>
      </c>
      <c r="H28" s="25"/>
    </row>
    <row r="29" spans="1:8">
      <c r="A29" s="21" t="s">
        <v>22</v>
      </c>
      <c r="B29" s="21" t="s">
        <v>93</v>
      </c>
      <c r="C29" s="40" t="s">
        <v>94</v>
      </c>
      <c r="D29" s="41">
        <f>SUM(D30:D35)</f>
        <v>181105373</v>
      </c>
      <c r="E29" s="41">
        <f>SUM(E30:E35)</f>
        <v>190079484</v>
      </c>
      <c r="F29" s="41">
        <f t="shared" si="0"/>
        <v>-8974111</v>
      </c>
      <c r="G29" s="147">
        <v>95.28</v>
      </c>
      <c r="H29" s="140"/>
    </row>
    <row r="30" spans="1:8">
      <c r="A30" s="21" t="s">
        <v>22</v>
      </c>
      <c r="B30" s="21" t="s">
        <v>95</v>
      </c>
      <c r="C30" s="44" t="s">
        <v>449</v>
      </c>
      <c r="D30" s="45">
        <v>1560000</v>
      </c>
      <c r="E30" s="45">
        <v>1560000</v>
      </c>
      <c r="F30" s="45">
        <f t="shared" si="0"/>
        <v>0</v>
      </c>
      <c r="G30" s="148">
        <v>100</v>
      </c>
      <c r="H30" s="141"/>
    </row>
    <row r="31" spans="1:8">
      <c r="A31" s="21" t="s">
        <v>22</v>
      </c>
      <c r="B31" s="21" t="s">
        <v>22</v>
      </c>
      <c r="C31" s="44" t="s">
        <v>450</v>
      </c>
      <c r="D31" s="45">
        <v>106853410</v>
      </c>
      <c r="E31" s="45">
        <v>109612687</v>
      </c>
      <c r="F31" s="45">
        <f t="shared" si="0"/>
        <v>-2759277</v>
      </c>
      <c r="G31" s="148">
        <v>97.48</v>
      </c>
      <c r="H31" s="141"/>
    </row>
    <row r="32" spans="1:8">
      <c r="A32" s="21" t="s">
        <v>22</v>
      </c>
      <c r="B32" s="21" t="s">
        <v>22</v>
      </c>
      <c r="C32" s="44" t="s">
        <v>451</v>
      </c>
      <c r="D32" s="45">
        <v>30438788</v>
      </c>
      <c r="E32" s="45">
        <v>29525718</v>
      </c>
      <c r="F32" s="45">
        <f t="shared" si="0"/>
        <v>913070</v>
      </c>
      <c r="G32" s="148">
        <v>103.09</v>
      </c>
      <c r="H32" s="141"/>
    </row>
    <row r="33" spans="1:8">
      <c r="A33" s="21" t="s">
        <v>22</v>
      </c>
      <c r="B33" s="21" t="s">
        <v>22</v>
      </c>
      <c r="C33" s="44" t="s">
        <v>452</v>
      </c>
      <c r="D33" s="45">
        <v>10436001</v>
      </c>
      <c r="E33" s="45">
        <v>10258737</v>
      </c>
      <c r="F33" s="45">
        <f t="shared" si="0"/>
        <v>177264</v>
      </c>
      <c r="G33" s="148">
        <v>101.73</v>
      </c>
      <c r="H33" s="141"/>
    </row>
    <row r="34" spans="1:8">
      <c r="A34" s="21" t="s">
        <v>22</v>
      </c>
      <c r="B34" s="21" t="s">
        <v>22</v>
      </c>
      <c r="C34" s="44" t="s">
        <v>453</v>
      </c>
      <c r="D34" s="45">
        <v>9335425</v>
      </c>
      <c r="E34" s="45">
        <v>17122380</v>
      </c>
      <c r="F34" s="45">
        <f t="shared" si="0"/>
        <v>-7786955</v>
      </c>
      <c r="G34" s="148">
        <v>54.52</v>
      </c>
      <c r="H34" s="141"/>
    </row>
    <row r="35" spans="1:8">
      <c r="A35" s="21" t="s">
        <v>22</v>
      </c>
      <c r="B35" s="21" t="s">
        <v>22</v>
      </c>
      <c r="C35" s="142" t="s">
        <v>454</v>
      </c>
      <c r="D35" s="143">
        <v>22481749</v>
      </c>
      <c r="E35" s="143">
        <v>21999962</v>
      </c>
      <c r="F35" s="143">
        <f t="shared" si="0"/>
        <v>481787</v>
      </c>
      <c r="G35" s="149">
        <v>102.19</v>
      </c>
      <c r="H35" s="144"/>
    </row>
    <row r="36" spans="1:8">
      <c r="A36" s="21" t="s">
        <v>22</v>
      </c>
      <c r="B36" s="21" t="s">
        <v>22</v>
      </c>
      <c r="C36" s="40" t="s">
        <v>96</v>
      </c>
      <c r="D36" s="41">
        <f>SUM(D37:D57)</f>
        <v>83643586</v>
      </c>
      <c r="E36" s="41">
        <f>SUM(E37:E57)</f>
        <v>92147291</v>
      </c>
      <c r="F36" s="41">
        <f t="shared" si="0"/>
        <v>-8503705</v>
      </c>
      <c r="G36" s="147">
        <v>90.77</v>
      </c>
      <c r="H36" s="140"/>
    </row>
    <row r="37" spans="1:8">
      <c r="A37" s="21" t="s">
        <v>22</v>
      </c>
      <c r="B37" s="21" t="s">
        <v>22</v>
      </c>
      <c r="C37" s="44" t="s">
        <v>455</v>
      </c>
      <c r="D37" s="45">
        <v>65550</v>
      </c>
      <c r="E37" s="45">
        <v>62367</v>
      </c>
      <c r="F37" s="45">
        <f t="shared" si="0"/>
        <v>3183</v>
      </c>
      <c r="G37" s="148">
        <v>105.1</v>
      </c>
      <c r="H37" s="141"/>
    </row>
    <row r="38" spans="1:8">
      <c r="A38" s="21" t="s">
        <v>22</v>
      </c>
      <c r="B38" s="21" t="s">
        <v>22</v>
      </c>
      <c r="C38" s="44" t="s">
        <v>456</v>
      </c>
      <c r="D38" s="45">
        <v>14000</v>
      </c>
      <c r="E38" s="45">
        <v>14000</v>
      </c>
      <c r="F38" s="45">
        <f t="shared" si="0"/>
        <v>0</v>
      </c>
      <c r="G38" s="148">
        <v>100</v>
      </c>
      <c r="H38" s="141"/>
    </row>
    <row r="39" spans="1:8">
      <c r="A39" s="21"/>
      <c r="B39" s="21"/>
      <c r="C39" s="44" t="s">
        <v>457</v>
      </c>
      <c r="D39" s="45">
        <v>2315</v>
      </c>
      <c r="E39" s="45"/>
      <c r="F39" s="45">
        <f t="shared" si="0"/>
        <v>2315</v>
      </c>
      <c r="G39" s="148"/>
      <c r="H39" s="141"/>
    </row>
    <row r="40" spans="1:8">
      <c r="A40" s="21" t="s">
        <v>22</v>
      </c>
      <c r="B40" s="21" t="s">
        <v>22</v>
      </c>
      <c r="C40" s="44" t="s">
        <v>458</v>
      </c>
      <c r="D40" s="45">
        <v>62181</v>
      </c>
      <c r="E40" s="45">
        <v>62989</v>
      </c>
      <c r="F40" s="45">
        <f t="shared" si="0"/>
        <v>-808</v>
      </c>
      <c r="G40" s="148">
        <v>98.72</v>
      </c>
      <c r="H40" s="141"/>
    </row>
    <row r="41" spans="1:8">
      <c r="A41" s="21" t="s">
        <v>22</v>
      </c>
      <c r="B41" s="21" t="s">
        <v>22</v>
      </c>
      <c r="C41" s="44" t="s">
        <v>459</v>
      </c>
      <c r="D41" s="45">
        <v>236541</v>
      </c>
      <c r="E41" s="45">
        <v>206423</v>
      </c>
      <c r="F41" s="45">
        <f t="shared" si="0"/>
        <v>30118</v>
      </c>
      <c r="G41" s="148">
        <v>114.59</v>
      </c>
      <c r="H41" s="141"/>
    </row>
    <row r="42" spans="1:8">
      <c r="A42" s="21" t="s">
        <v>22</v>
      </c>
      <c r="B42" s="21" t="s">
        <v>22</v>
      </c>
      <c r="C42" s="44" t="s">
        <v>460</v>
      </c>
      <c r="D42" s="45">
        <v>3802051</v>
      </c>
      <c r="E42" s="45">
        <v>3932283</v>
      </c>
      <c r="F42" s="45">
        <f t="shared" si="0"/>
        <v>-130232</v>
      </c>
      <c r="G42" s="148">
        <v>96.69</v>
      </c>
      <c r="H42" s="141"/>
    </row>
    <row r="43" spans="1:8">
      <c r="A43" s="21" t="s">
        <v>22</v>
      </c>
      <c r="B43" s="21" t="s">
        <v>22</v>
      </c>
      <c r="C43" s="44" t="s">
        <v>461</v>
      </c>
      <c r="D43" s="45">
        <v>2346432</v>
      </c>
      <c r="E43" s="45">
        <v>2537311</v>
      </c>
      <c r="F43" s="45">
        <f t="shared" si="0"/>
        <v>-190879</v>
      </c>
      <c r="G43" s="148">
        <v>92.48</v>
      </c>
      <c r="H43" s="141"/>
    </row>
    <row r="44" spans="1:8">
      <c r="A44" s="21" t="s">
        <v>22</v>
      </c>
      <c r="B44" s="21" t="s">
        <v>22</v>
      </c>
      <c r="C44" s="44" t="s">
        <v>462</v>
      </c>
      <c r="D44" s="45">
        <v>3273234</v>
      </c>
      <c r="E44" s="45">
        <v>2617867</v>
      </c>
      <c r="F44" s="45">
        <f t="shared" si="0"/>
        <v>655367</v>
      </c>
      <c r="G44" s="148">
        <v>125.03</v>
      </c>
      <c r="H44" s="141"/>
    </row>
    <row r="45" spans="1:8">
      <c r="A45" s="21" t="s">
        <v>22</v>
      </c>
      <c r="B45" s="21" t="s">
        <v>22</v>
      </c>
      <c r="C45" s="44" t="s">
        <v>463</v>
      </c>
      <c r="D45" s="45">
        <v>54620</v>
      </c>
      <c r="E45" s="45">
        <v>133432</v>
      </c>
      <c r="F45" s="45">
        <f t="shared" si="0"/>
        <v>-78812</v>
      </c>
      <c r="G45" s="148">
        <v>40.93</v>
      </c>
      <c r="H45" s="141"/>
    </row>
    <row r="46" spans="1:8">
      <c r="A46" s="21" t="s">
        <v>22</v>
      </c>
      <c r="B46" s="21" t="s">
        <v>22</v>
      </c>
      <c r="C46" s="44" t="s">
        <v>464</v>
      </c>
      <c r="D46" s="45">
        <v>1087962</v>
      </c>
      <c r="E46" s="45">
        <v>809942</v>
      </c>
      <c r="F46" s="45">
        <f t="shared" si="0"/>
        <v>278020</v>
      </c>
      <c r="G46" s="148">
        <v>134.33000000000001</v>
      </c>
      <c r="H46" s="141"/>
    </row>
    <row r="47" spans="1:8">
      <c r="A47" s="21" t="s">
        <v>22</v>
      </c>
      <c r="B47" s="21" t="s">
        <v>22</v>
      </c>
      <c r="C47" s="44" t="s">
        <v>465</v>
      </c>
      <c r="D47" s="45">
        <v>1850086</v>
      </c>
      <c r="E47" s="45">
        <v>2751579</v>
      </c>
      <c r="F47" s="45">
        <f t="shared" si="0"/>
        <v>-901493</v>
      </c>
      <c r="G47" s="148">
        <v>67.239999999999995</v>
      </c>
      <c r="H47" s="141"/>
    </row>
    <row r="48" spans="1:8">
      <c r="A48" s="21" t="s">
        <v>22</v>
      </c>
      <c r="B48" s="21" t="s">
        <v>22</v>
      </c>
      <c r="C48" s="44" t="s">
        <v>466</v>
      </c>
      <c r="D48" s="45">
        <v>4726520</v>
      </c>
      <c r="E48" s="45">
        <v>4009200</v>
      </c>
      <c r="F48" s="45">
        <f t="shared" si="0"/>
        <v>717320</v>
      </c>
      <c r="G48" s="148">
        <v>117.89</v>
      </c>
      <c r="H48" s="141"/>
    </row>
    <row r="49" spans="1:8">
      <c r="A49" s="21" t="s">
        <v>22</v>
      </c>
      <c r="B49" s="21" t="s">
        <v>22</v>
      </c>
      <c r="C49" s="44" t="s">
        <v>467</v>
      </c>
      <c r="D49" s="45">
        <v>299916</v>
      </c>
      <c r="E49" s="45">
        <v>164930</v>
      </c>
      <c r="F49" s="45">
        <f t="shared" si="0"/>
        <v>134986</v>
      </c>
      <c r="G49" s="148">
        <v>181.84</v>
      </c>
      <c r="H49" s="141"/>
    </row>
    <row r="50" spans="1:8">
      <c r="A50" s="21" t="s">
        <v>22</v>
      </c>
      <c r="B50" s="21" t="s">
        <v>22</v>
      </c>
      <c r="C50" s="44" t="s">
        <v>468</v>
      </c>
      <c r="D50" s="45">
        <v>889314</v>
      </c>
      <c r="E50" s="45">
        <v>886328</v>
      </c>
      <c r="F50" s="45">
        <f t="shared" si="0"/>
        <v>2986</v>
      </c>
      <c r="G50" s="148">
        <v>100.34</v>
      </c>
      <c r="H50" s="141"/>
    </row>
    <row r="51" spans="1:8">
      <c r="A51" s="21" t="s">
        <v>22</v>
      </c>
      <c r="B51" s="21" t="s">
        <v>22</v>
      </c>
      <c r="C51" s="44" t="s">
        <v>469</v>
      </c>
      <c r="D51" s="45">
        <v>1496492</v>
      </c>
      <c r="E51" s="45">
        <v>1485358</v>
      </c>
      <c r="F51" s="45">
        <f t="shared" si="0"/>
        <v>11134</v>
      </c>
      <c r="G51" s="148">
        <v>100.75</v>
      </c>
      <c r="H51" s="141"/>
    </row>
    <row r="52" spans="1:8">
      <c r="A52" s="21" t="s">
        <v>22</v>
      </c>
      <c r="B52" s="21" t="s">
        <v>22</v>
      </c>
      <c r="C52" s="44" t="s">
        <v>470</v>
      </c>
      <c r="D52" s="45">
        <v>61017677</v>
      </c>
      <c r="E52" s="45">
        <v>66963527</v>
      </c>
      <c r="F52" s="45">
        <f t="shared" si="0"/>
        <v>-5945850</v>
      </c>
      <c r="G52" s="148">
        <v>91.12</v>
      </c>
      <c r="H52" s="141"/>
    </row>
    <row r="53" spans="1:8">
      <c r="A53" s="21" t="s">
        <v>22</v>
      </c>
      <c r="B53" s="21" t="s">
        <v>22</v>
      </c>
      <c r="C53" s="44" t="s">
        <v>471</v>
      </c>
      <c r="D53" s="45">
        <v>659724</v>
      </c>
      <c r="E53" s="45">
        <v>3640206</v>
      </c>
      <c r="F53" s="45">
        <f t="shared" si="0"/>
        <v>-2980482</v>
      </c>
      <c r="G53" s="148">
        <v>18.12</v>
      </c>
      <c r="H53" s="141"/>
    </row>
    <row r="54" spans="1:8">
      <c r="A54" s="21" t="s">
        <v>22</v>
      </c>
      <c r="B54" s="21" t="s">
        <v>22</v>
      </c>
      <c r="C54" s="44" t="s">
        <v>472</v>
      </c>
      <c r="D54" s="45">
        <v>43185</v>
      </c>
      <c r="E54" s="45">
        <v>163347</v>
      </c>
      <c r="F54" s="45">
        <f t="shared" si="0"/>
        <v>-120162</v>
      </c>
      <c r="G54" s="148">
        <v>26.44</v>
      </c>
      <c r="H54" s="141"/>
    </row>
    <row r="55" spans="1:8">
      <c r="A55" s="21" t="s">
        <v>22</v>
      </c>
      <c r="B55" s="21" t="s">
        <v>22</v>
      </c>
      <c r="C55" s="44" t="s">
        <v>473</v>
      </c>
      <c r="D55" s="45">
        <v>1322388</v>
      </c>
      <c r="E55" s="45">
        <v>1356179</v>
      </c>
      <c r="F55" s="45">
        <f t="shared" si="0"/>
        <v>-33791</v>
      </c>
      <c r="G55" s="148">
        <v>97.51</v>
      </c>
      <c r="H55" s="141"/>
    </row>
    <row r="56" spans="1:8">
      <c r="A56" s="21" t="s">
        <v>22</v>
      </c>
      <c r="B56" s="21" t="s">
        <v>22</v>
      </c>
      <c r="C56" s="44" t="s">
        <v>474</v>
      </c>
      <c r="D56" s="45">
        <v>378054</v>
      </c>
      <c r="E56" s="45">
        <v>343683</v>
      </c>
      <c r="F56" s="45">
        <f t="shared" si="0"/>
        <v>34371</v>
      </c>
      <c r="G56" s="148">
        <v>110</v>
      </c>
      <c r="H56" s="141"/>
    </row>
    <row r="57" spans="1:8">
      <c r="A57" s="21" t="s">
        <v>22</v>
      </c>
      <c r="B57" s="21" t="s">
        <v>22</v>
      </c>
      <c r="C57" s="142" t="s">
        <v>475</v>
      </c>
      <c r="D57" s="143">
        <v>15344</v>
      </c>
      <c r="E57" s="143">
        <v>6340</v>
      </c>
      <c r="F57" s="143">
        <f t="shared" si="0"/>
        <v>9004</v>
      </c>
      <c r="G57" s="149">
        <v>242.02</v>
      </c>
      <c r="H57" s="144"/>
    </row>
    <row r="58" spans="1:8">
      <c r="A58" s="21" t="s">
        <v>22</v>
      </c>
      <c r="B58" s="21" t="s">
        <v>22</v>
      </c>
      <c r="C58" s="40" t="s">
        <v>97</v>
      </c>
      <c r="D58" s="41">
        <f>SUM(D59:D80)</f>
        <v>19372244</v>
      </c>
      <c r="E58" s="41">
        <f>SUM(E59:E80)</f>
        <v>14531501</v>
      </c>
      <c r="F58" s="41">
        <f t="shared" si="0"/>
        <v>4840743</v>
      </c>
      <c r="G58" s="147">
        <v>133.31</v>
      </c>
      <c r="H58" s="140"/>
    </row>
    <row r="59" spans="1:8">
      <c r="A59" s="21" t="s">
        <v>22</v>
      </c>
      <c r="B59" s="21" t="s">
        <v>22</v>
      </c>
      <c r="C59" s="44" t="s">
        <v>476</v>
      </c>
      <c r="D59" s="45">
        <v>905733</v>
      </c>
      <c r="E59" s="45">
        <v>986477</v>
      </c>
      <c r="F59" s="45">
        <f t="shared" si="0"/>
        <v>-80744</v>
      </c>
      <c r="G59" s="148">
        <v>91.81</v>
      </c>
      <c r="H59" s="141"/>
    </row>
    <row r="60" spans="1:8">
      <c r="A60" s="21"/>
      <c r="B60" s="21"/>
      <c r="C60" s="44" t="s">
        <v>477</v>
      </c>
      <c r="D60" s="45">
        <v>468180</v>
      </c>
      <c r="E60" s="45"/>
      <c r="F60" s="45">
        <f t="shared" si="0"/>
        <v>468180</v>
      </c>
      <c r="G60" s="148"/>
      <c r="H60" s="141"/>
    </row>
    <row r="61" spans="1:8">
      <c r="A61" s="21" t="s">
        <v>22</v>
      </c>
      <c r="B61" s="21" t="s">
        <v>22</v>
      </c>
      <c r="C61" s="44" t="s">
        <v>478</v>
      </c>
      <c r="D61" s="45">
        <v>403470</v>
      </c>
      <c r="E61" s="45">
        <v>746350</v>
      </c>
      <c r="F61" s="45">
        <f t="shared" si="0"/>
        <v>-342880</v>
      </c>
      <c r="G61" s="148">
        <v>54.06</v>
      </c>
      <c r="H61" s="141"/>
    </row>
    <row r="62" spans="1:8">
      <c r="A62" s="21" t="s">
        <v>22</v>
      </c>
      <c r="B62" s="21" t="s">
        <v>22</v>
      </c>
      <c r="C62" s="44" t="s">
        <v>479</v>
      </c>
      <c r="D62" s="45">
        <v>967446</v>
      </c>
      <c r="E62" s="45">
        <v>982854</v>
      </c>
      <c r="F62" s="45">
        <f t="shared" si="0"/>
        <v>-15408</v>
      </c>
      <c r="G62" s="148">
        <v>98.43</v>
      </c>
      <c r="H62" s="141"/>
    </row>
    <row r="63" spans="1:8">
      <c r="A63" s="21" t="s">
        <v>22</v>
      </c>
      <c r="B63" s="21" t="s">
        <v>22</v>
      </c>
      <c r="C63" s="44" t="s">
        <v>480</v>
      </c>
      <c r="D63" s="45">
        <v>1069178</v>
      </c>
      <c r="E63" s="45">
        <v>863654</v>
      </c>
      <c r="F63" s="45">
        <f t="shared" si="0"/>
        <v>205524</v>
      </c>
      <c r="G63" s="148">
        <v>123.8</v>
      </c>
      <c r="H63" s="141"/>
    </row>
    <row r="64" spans="1:8">
      <c r="A64" s="21" t="s">
        <v>22</v>
      </c>
      <c r="B64" s="21" t="s">
        <v>22</v>
      </c>
      <c r="C64" s="44" t="s">
        <v>468</v>
      </c>
      <c r="D64" s="45">
        <v>817737</v>
      </c>
      <c r="E64" s="45">
        <v>736444</v>
      </c>
      <c r="F64" s="45">
        <f t="shared" si="0"/>
        <v>81293</v>
      </c>
      <c r="G64" s="148">
        <v>111.04</v>
      </c>
      <c r="H64" s="141"/>
    </row>
    <row r="65" spans="1:8">
      <c r="A65" s="21" t="s">
        <v>22</v>
      </c>
      <c r="B65" s="21" t="s">
        <v>22</v>
      </c>
      <c r="C65" s="44" t="s">
        <v>460</v>
      </c>
      <c r="D65" s="45">
        <v>158161</v>
      </c>
      <c r="E65" s="45">
        <v>338918</v>
      </c>
      <c r="F65" s="45">
        <f t="shared" si="0"/>
        <v>-180757</v>
      </c>
      <c r="G65" s="148">
        <v>46.67</v>
      </c>
      <c r="H65" s="141"/>
    </row>
    <row r="66" spans="1:8">
      <c r="A66" s="21" t="s">
        <v>22</v>
      </c>
      <c r="B66" s="21" t="s">
        <v>22</v>
      </c>
      <c r="C66" s="44" t="s">
        <v>461</v>
      </c>
      <c r="D66" s="45">
        <v>56376</v>
      </c>
      <c r="E66" s="45">
        <v>56106</v>
      </c>
      <c r="F66" s="45">
        <f t="shared" si="0"/>
        <v>270</v>
      </c>
      <c r="G66" s="148">
        <v>100.48</v>
      </c>
      <c r="H66" s="141"/>
    </row>
    <row r="67" spans="1:8">
      <c r="A67" s="21" t="s">
        <v>22</v>
      </c>
      <c r="B67" s="21" t="s">
        <v>22</v>
      </c>
      <c r="C67" s="44" t="s">
        <v>471</v>
      </c>
      <c r="D67" s="45">
        <v>555905</v>
      </c>
      <c r="E67" s="45">
        <v>0</v>
      </c>
      <c r="F67" s="45">
        <f t="shared" si="0"/>
        <v>555905</v>
      </c>
      <c r="G67" s="148"/>
      <c r="H67" s="141"/>
    </row>
    <row r="68" spans="1:8">
      <c r="A68" s="21" t="s">
        <v>22</v>
      </c>
      <c r="B68" s="21" t="s">
        <v>22</v>
      </c>
      <c r="C68" s="44" t="s">
        <v>469</v>
      </c>
      <c r="D68" s="45">
        <v>1781372</v>
      </c>
      <c r="E68" s="45">
        <v>1612565</v>
      </c>
      <c r="F68" s="45">
        <f t="shared" si="0"/>
        <v>168807</v>
      </c>
      <c r="G68" s="148">
        <v>110.47</v>
      </c>
      <c r="H68" s="141"/>
    </row>
    <row r="69" spans="1:8">
      <c r="A69" s="21" t="s">
        <v>22</v>
      </c>
      <c r="B69" s="21" t="s">
        <v>22</v>
      </c>
      <c r="C69" s="44" t="s">
        <v>481</v>
      </c>
      <c r="D69" s="45">
        <v>31630</v>
      </c>
      <c r="E69" s="45">
        <v>39360</v>
      </c>
      <c r="F69" s="45">
        <f t="shared" si="0"/>
        <v>-7730</v>
      </c>
      <c r="G69" s="148">
        <v>80.36</v>
      </c>
      <c r="H69" s="141"/>
    </row>
    <row r="70" spans="1:8">
      <c r="A70" s="21"/>
      <c r="B70" s="21"/>
      <c r="C70" s="44" t="s">
        <v>482</v>
      </c>
      <c r="D70" s="45">
        <v>73502</v>
      </c>
      <c r="E70" s="45"/>
      <c r="F70" s="45">
        <f t="shared" si="0"/>
        <v>73502</v>
      </c>
      <c r="G70" s="148"/>
      <c r="H70" s="141"/>
    </row>
    <row r="71" spans="1:8">
      <c r="A71" s="21" t="s">
        <v>22</v>
      </c>
      <c r="B71" s="21" t="s">
        <v>22</v>
      </c>
      <c r="C71" s="44" t="s">
        <v>470</v>
      </c>
      <c r="D71" s="45">
        <v>622895</v>
      </c>
      <c r="E71" s="45">
        <v>600000</v>
      </c>
      <c r="F71" s="45">
        <f t="shared" si="0"/>
        <v>22895</v>
      </c>
      <c r="G71" s="148">
        <v>103.82</v>
      </c>
      <c r="H71" s="141"/>
    </row>
    <row r="72" spans="1:8">
      <c r="A72" s="21" t="s">
        <v>22</v>
      </c>
      <c r="B72" s="21" t="s">
        <v>22</v>
      </c>
      <c r="C72" s="44" t="s">
        <v>472</v>
      </c>
      <c r="D72" s="45">
        <v>185631</v>
      </c>
      <c r="E72" s="45">
        <v>141438</v>
      </c>
      <c r="F72" s="45">
        <f t="shared" si="0"/>
        <v>44193</v>
      </c>
      <c r="G72" s="148">
        <v>131.25</v>
      </c>
      <c r="H72" s="141"/>
    </row>
    <row r="73" spans="1:8">
      <c r="A73" s="21" t="s">
        <v>22</v>
      </c>
      <c r="B73" s="21" t="s">
        <v>22</v>
      </c>
      <c r="C73" s="44" t="s">
        <v>463</v>
      </c>
      <c r="D73" s="45">
        <v>943570</v>
      </c>
      <c r="E73" s="45">
        <v>1128342</v>
      </c>
      <c r="F73" s="45">
        <f t="shared" ref="F73:F138" si="1">D73-E73</f>
        <v>-184772</v>
      </c>
      <c r="G73" s="148">
        <v>83.62</v>
      </c>
      <c r="H73" s="141"/>
    </row>
    <row r="74" spans="1:8">
      <c r="A74" s="21" t="s">
        <v>22</v>
      </c>
      <c r="B74" s="21" t="s">
        <v>22</v>
      </c>
      <c r="C74" s="44" t="s">
        <v>464</v>
      </c>
      <c r="D74" s="45">
        <v>2727793</v>
      </c>
      <c r="E74" s="45">
        <v>2830574</v>
      </c>
      <c r="F74" s="45">
        <f t="shared" si="1"/>
        <v>-102781</v>
      </c>
      <c r="G74" s="148">
        <v>96.37</v>
      </c>
      <c r="H74" s="141"/>
    </row>
    <row r="75" spans="1:8">
      <c r="A75" s="21" t="s">
        <v>22</v>
      </c>
      <c r="B75" s="21" t="s">
        <v>22</v>
      </c>
      <c r="C75" s="44" t="s">
        <v>483</v>
      </c>
      <c r="D75" s="45"/>
      <c r="E75" s="45">
        <v>58294</v>
      </c>
      <c r="F75" s="45">
        <f t="shared" si="1"/>
        <v>-58294</v>
      </c>
      <c r="G75" s="148">
        <v>0</v>
      </c>
      <c r="H75" s="141"/>
    </row>
    <row r="76" spans="1:8">
      <c r="A76" s="21" t="s">
        <v>22</v>
      </c>
      <c r="B76" s="21" t="s">
        <v>22</v>
      </c>
      <c r="C76" s="44" t="s">
        <v>484</v>
      </c>
      <c r="D76" s="45">
        <v>3266830</v>
      </c>
      <c r="E76" s="45">
        <v>454900</v>
      </c>
      <c r="F76" s="45">
        <f t="shared" si="1"/>
        <v>2811930</v>
      </c>
      <c r="G76" s="148">
        <v>718.14</v>
      </c>
      <c r="H76" s="141"/>
    </row>
    <row r="77" spans="1:8">
      <c r="A77" s="21" t="s">
        <v>22</v>
      </c>
      <c r="B77" s="21" t="s">
        <v>22</v>
      </c>
      <c r="C77" s="44" t="s">
        <v>485</v>
      </c>
      <c r="D77" s="45">
        <v>2090880</v>
      </c>
      <c r="E77" s="45">
        <v>477360</v>
      </c>
      <c r="F77" s="45">
        <f t="shared" si="1"/>
        <v>1613520</v>
      </c>
      <c r="G77" s="148">
        <v>438.01</v>
      </c>
      <c r="H77" s="141"/>
    </row>
    <row r="78" spans="1:8">
      <c r="A78" s="21" t="s">
        <v>22</v>
      </c>
      <c r="B78" s="21" t="s">
        <v>22</v>
      </c>
      <c r="C78" s="44" t="s">
        <v>486</v>
      </c>
      <c r="D78" s="45">
        <v>856330</v>
      </c>
      <c r="E78" s="45">
        <v>1041980</v>
      </c>
      <c r="F78" s="45">
        <f t="shared" si="1"/>
        <v>-185650</v>
      </c>
      <c r="G78" s="148">
        <v>82.18</v>
      </c>
      <c r="H78" s="141"/>
    </row>
    <row r="79" spans="1:8">
      <c r="A79" s="21" t="s">
        <v>22</v>
      </c>
      <c r="B79" s="21" t="s">
        <v>22</v>
      </c>
      <c r="C79" s="44" t="s">
        <v>487</v>
      </c>
      <c r="D79" s="45">
        <v>1371500</v>
      </c>
      <c r="E79" s="45">
        <v>1404500</v>
      </c>
      <c r="F79" s="45">
        <f t="shared" si="1"/>
        <v>-33000</v>
      </c>
      <c r="G79" s="148">
        <v>97.65</v>
      </c>
      <c r="H79" s="141"/>
    </row>
    <row r="80" spans="1:8">
      <c r="A80" s="21" t="s">
        <v>22</v>
      </c>
      <c r="B80" s="21" t="s">
        <v>22</v>
      </c>
      <c r="C80" s="142" t="s">
        <v>475</v>
      </c>
      <c r="D80" s="143">
        <v>18125</v>
      </c>
      <c r="E80" s="143">
        <v>31385</v>
      </c>
      <c r="F80" s="143">
        <f t="shared" si="1"/>
        <v>-13260</v>
      </c>
      <c r="G80" s="149">
        <v>57.75</v>
      </c>
      <c r="H80" s="144"/>
    </row>
    <row r="81" spans="1:8">
      <c r="A81" s="21" t="s">
        <v>22</v>
      </c>
      <c r="B81" s="21" t="s">
        <v>22</v>
      </c>
      <c r="C81" s="40" t="s">
        <v>43</v>
      </c>
      <c r="D81" s="41">
        <f>SUM(D82:D83)</f>
        <v>7915177</v>
      </c>
      <c r="E81" s="41">
        <f>SUM(E82:E83)</f>
        <v>8364901</v>
      </c>
      <c r="F81" s="41">
        <f t="shared" si="1"/>
        <v>-449724</v>
      </c>
      <c r="G81" s="147">
        <v>94.62</v>
      </c>
      <c r="H81" s="140"/>
    </row>
    <row r="82" spans="1:8">
      <c r="A82" s="21" t="s">
        <v>22</v>
      </c>
      <c r="B82" s="21" t="s">
        <v>22</v>
      </c>
      <c r="C82" s="44" t="s">
        <v>403</v>
      </c>
      <c r="D82" s="45">
        <v>5295177</v>
      </c>
      <c r="E82" s="45">
        <v>5306192</v>
      </c>
      <c r="F82" s="45">
        <f t="shared" si="1"/>
        <v>-11015</v>
      </c>
      <c r="G82" s="148">
        <v>99.79</v>
      </c>
      <c r="H82" s="141"/>
    </row>
    <row r="83" spans="1:8">
      <c r="A83" s="21" t="s">
        <v>22</v>
      </c>
      <c r="B83" s="21" t="s">
        <v>22</v>
      </c>
      <c r="C83" s="142" t="s">
        <v>404</v>
      </c>
      <c r="D83" s="143">
        <v>2620000</v>
      </c>
      <c r="E83" s="143">
        <v>3058709</v>
      </c>
      <c r="F83" s="143">
        <f t="shared" si="1"/>
        <v>-438709</v>
      </c>
      <c r="G83" s="149">
        <v>85.66</v>
      </c>
      <c r="H83" s="144"/>
    </row>
    <row r="84" spans="1:8">
      <c r="A84" s="21" t="s">
        <v>22</v>
      </c>
      <c r="B84" s="21" t="s">
        <v>22</v>
      </c>
      <c r="C84" s="40" t="s">
        <v>98</v>
      </c>
      <c r="D84" s="41">
        <f>D85</f>
        <v>30857</v>
      </c>
      <c r="E84" s="41">
        <f>E85</f>
        <v>30857</v>
      </c>
      <c r="F84" s="41">
        <f t="shared" si="1"/>
        <v>0</v>
      </c>
      <c r="G84" s="147">
        <v>100</v>
      </c>
      <c r="H84" s="140"/>
    </row>
    <row r="85" spans="1:8">
      <c r="A85" s="21" t="s">
        <v>22</v>
      </c>
      <c r="B85" s="21" t="s">
        <v>22</v>
      </c>
      <c r="C85" s="142" t="s">
        <v>488</v>
      </c>
      <c r="D85" s="143">
        <v>30857</v>
      </c>
      <c r="E85" s="143">
        <v>30857</v>
      </c>
      <c r="F85" s="143">
        <f t="shared" si="1"/>
        <v>0</v>
      </c>
      <c r="G85" s="149">
        <v>100</v>
      </c>
      <c r="H85" s="144"/>
    </row>
    <row r="86" spans="1:8">
      <c r="A86" s="21" t="s">
        <v>22</v>
      </c>
      <c r="B86" s="21" t="s">
        <v>22</v>
      </c>
      <c r="C86" s="40" t="s">
        <v>99</v>
      </c>
      <c r="D86" s="41">
        <f>D87</f>
        <v>2422178</v>
      </c>
      <c r="E86" s="41">
        <f>E87</f>
        <v>2372900</v>
      </c>
      <c r="F86" s="41">
        <f t="shared" si="1"/>
        <v>49278</v>
      </c>
      <c r="G86" s="147">
        <v>102.08</v>
      </c>
      <c r="H86" s="140"/>
    </row>
    <row r="87" spans="1:8">
      <c r="A87" s="21" t="s">
        <v>22</v>
      </c>
      <c r="B87" s="21" t="s">
        <v>22</v>
      </c>
      <c r="C87" s="142" t="s">
        <v>489</v>
      </c>
      <c r="D87" s="143">
        <v>2422178</v>
      </c>
      <c r="E87" s="143">
        <v>2372900</v>
      </c>
      <c r="F87" s="143">
        <f t="shared" si="1"/>
        <v>49278</v>
      </c>
      <c r="G87" s="149">
        <v>102.08</v>
      </c>
      <c r="H87" s="144"/>
    </row>
    <row r="88" spans="1:8">
      <c r="A88" s="21" t="s">
        <v>22</v>
      </c>
      <c r="B88" s="21" t="s">
        <v>22</v>
      </c>
      <c r="C88" s="40" t="s">
        <v>100</v>
      </c>
      <c r="D88" s="41">
        <f>D89</f>
        <v>1325337</v>
      </c>
      <c r="E88" s="41">
        <f>E89</f>
        <v>2015754</v>
      </c>
      <c r="F88" s="41">
        <f t="shared" si="1"/>
        <v>-690417</v>
      </c>
      <c r="G88" s="147">
        <v>65.75</v>
      </c>
      <c r="H88" s="140"/>
    </row>
    <row r="89" spans="1:8">
      <c r="A89" s="21" t="s">
        <v>22</v>
      </c>
      <c r="B89" s="21" t="s">
        <v>22</v>
      </c>
      <c r="C89" s="142" t="s">
        <v>490</v>
      </c>
      <c r="D89" s="143">
        <v>1325337</v>
      </c>
      <c r="E89" s="143">
        <v>2015754</v>
      </c>
      <c r="F89" s="143">
        <f t="shared" si="1"/>
        <v>-690417</v>
      </c>
      <c r="G89" s="149">
        <v>65.75</v>
      </c>
      <c r="H89" s="144"/>
    </row>
    <row r="90" spans="1:8">
      <c r="A90" s="21" t="s">
        <v>22</v>
      </c>
      <c r="B90" s="21" t="s">
        <v>22</v>
      </c>
      <c r="C90" s="40" t="s">
        <v>101</v>
      </c>
      <c r="D90" s="41">
        <f>SUM(D91:D92)</f>
        <v>348</v>
      </c>
      <c r="E90" s="41">
        <f>SUM(E91:E92)</f>
        <v>1215</v>
      </c>
      <c r="F90" s="41">
        <f t="shared" si="1"/>
        <v>-867</v>
      </c>
      <c r="G90" s="147">
        <v>28.64</v>
      </c>
      <c r="H90" s="140"/>
    </row>
    <row r="91" spans="1:8">
      <c r="A91" s="21" t="s">
        <v>22</v>
      </c>
      <c r="B91" s="21" t="s">
        <v>22</v>
      </c>
      <c r="C91" s="44" t="s">
        <v>491</v>
      </c>
      <c r="D91" s="45">
        <v>79</v>
      </c>
      <c r="E91" s="45">
        <v>946</v>
      </c>
      <c r="F91" s="45">
        <f t="shared" si="1"/>
        <v>-867</v>
      </c>
      <c r="G91" s="148">
        <v>8.35</v>
      </c>
      <c r="H91" s="141"/>
    </row>
    <row r="92" spans="1:8">
      <c r="A92" s="21" t="s">
        <v>22</v>
      </c>
      <c r="B92" s="21" t="s">
        <v>22</v>
      </c>
      <c r="C92" s="142" t="s">
        <v>492</v>
      </c>
      <c r="D92" s="143">
        <v>269</v>
      </c>
      <c r="E92" s="143">
        <v>269</v>
      </c>
      <c r="F92" s="143">
        <f t="shared" si="1"/>
        <v>0</v>
      </c>
      <c r="G92" s="149">
        <v>100</v>
      </c>
      <c r="H92" s="144"/>
    </row>
    <row r="93" spans="1:8">
      <c r="A93" s="21" t="s">
        <v>22</v>
      </c>
      <c r="B93" s="21" t="s">
        <v>22</v>
      </c>
      <c r="C93" s="18" t="s">
        <v>102</v>
      </c>
      <c r="D93" s="19">
        <v>1959844</v>
      </c>
      <c r="E93" s="19">
        <v>2441823</v>
      </c>
      <c r="F93" s="19">
        <f t="shared" si="1"/>
        <v>-481979</v>
      </c>
      <c r="G93" s="151">
        <v>80.260000000000005</v>
      </c>
      <c r="H93" s="20"/>
    </row>
    <row r="94" spans="1:8">
      <c r="A94" s="21" t="s">
        <v>22</v>
      </c>
      <c r="B94" s="21" t="s">
        <v>22</v>
      </c>
      <c r="C94" s="18" t="s">
        <v>103</v>
      </c>
      <c r="D94" s="19">
        <v>-527910</v>
      </c>
      <c r="E94" s="19">
        <v>-461527</v>
      </c>
      <c r="F94" s="19">
        <f t="shared" si="1"/>
        <v>-66383</v>
      </c>
      <c r="G94" s="151">
        <v>114.38</v>
      </c>
      <c r="H94" s="20"/>
    </row>
    <row r="95" spans="1:8">
      <c r="A95" s="21"/>
      <c r="B95" s="21"/>
      <c r="C95" s="38" t="s">
        <v>493</v>
      </c>
      <c r="D95" s="39">
        <f>D96</f>
        <v>14468</v>
      </c>
      <c r="E95" s="39">
        <f>E96</f>
        <v>0</v>
      </c>
      <c r="F95" s="39">
        <f t="shared" si="1"/>
        <v>14468</v>
      </c>
      <c r="G95" s="152"/>
      <c r="H95" s="146"/>
    </row>
    <row r="96" spans="1:8">
      <c r="A96" s="21"/>
      <c r="B96" s="21"/>
      <c r="C96" s="142" t="s">
        <v>494</v>
      </c>
      <c r="D96" s="143">
        <v>14468</v>
      </c>
      <c r="E96" s="143"/>
      <c r="F96" s="143">
        <f t="shared" si="1"/>
        <v>14468</v>
      </c>
      <c r="G96" s="149"/>
      <c r="H96" s="144"/>
    </row>
    <row r="97" spans="1:8">
      <c r="A97" s="21" t="s">
        <v>22</v>
      </c>
      <c r="B97" s="22" t="s">
        <v>22</v>
      </c>
      <c r="C97" s="23" t="s">
        <v>105</v>
      </c>
      <c r="D97" s="24">
        <f>D29+D36+D58+D81+D84+D86+D88+D90+D93+D94+D95</f>
        <v>297261502</v>
      </c>
      <c r="E97" s="24">
        <f>E29+E36+E58+E81+E84+E86+E88+E90+E93+E94+E95</f>
        <v>311524199</v>
      </c>
      <c r="F97" s="24">
        <f t="shared" si="1"/>
        <v>-14262697</v>
      </c>
      <c r="G97" s="150">
        <v>95.42</v>
      </c>
      <c r="H97" s="25"/>
    </row>
    <row r="98" spans="1:8">
      <c r="A98" s="22" t="s">
        <v>22</v>
      </c>
      <c r="B98" s="166" t="s">
        <v>106</v>
      </c>
      <c r="C98" s="167"/>
      <c r="D98" s="24">
        <f>D28-D97</f>
        <v>-3795146</v>
      </c>
      <c r="E98" s="24">
        <f>E28-E97</f>
        <v>-17092482</v>
      </c>
      <c r="F98" s="24">
        <f t="shared" si="1"/>
        <v>13297336</v>
      </c>
      <c r="G98" s="150">
        <v>22.2</v>
      </c>
      <c r="H98" s="25"/>
    </row>
    <row r="99" spans="1:8">
      <c r="A99" s="172" t="s">
        <v>495</v>
      </c>
      <c r="B99" s="17" t="s">
        <v>16</v>
      </c>
      <c r="C99" s="18" t="s">
        <v>108</v>
      </c>
      <c r="D99" s="19">
        <v>39542</v>
      </c>
      <c r="E99" s="19">
        <v>56705</v>
      </c>
      <c r="F99" s="19">
        <f t="shared" si="1"/>
        <v>-17163</v>
      </c>
      <c r="G99" s="151">
        <v>69.73</v>
      </c>
      <c r="H99" s="20"/>
    </row>
    <row r="100" spans="1:8">
      <c r="A100" s="168"/>
      <c r="B100" s="21" t="s">
        <v>77</v>
      </c>
      <c r="C100" s="40" t="s">
        <v>109</v>
      </c>
      <c r="D100" s="41">
        <f>SUM(D101:D102)</f>
        <v>1111692</v>
      </c>
      <c r="E100" s="41">
        <f>SUM(E101:E102)</f>
        <v>1293149</v>
      </c>
      <c r="F100" s="41">
        <f t="shared" si="1"/>
        <v>-181457</v>
      </c>
      <c r="G100" s="147">
        <v>85.97</v>
      </c>
      <c r="H100" s="140"/>
    </row>
    <row r="101" spans="1:8">
      <c r="A101" s="168"/>
      <c r="B101" s="21" t="s">
        <v>22</v>
      </c>
      <c r="C101" s="44" t="s">
        <v>496</v>
      </c>
      <c r="D101" s="45">
        <v>185840</v>
      </c>
      <c r="E101" s="45">
        <v>100000</v>
      </c>
      <c r="F101" s="45">
        <f t="shared" si="1"/>
        <v>85840</v>
      </c>
      <c r="G101" s="148">
        <v>185.84</v>
      </c>
      <c r="H101" s="141"/>
    </row>
    <row r="102" spans="1:8">
      <c r="A102" s="168"/>
      <c r="B102" s="21" t="s">
        <v>22</v>
      </c>
      <c r="C102" s="44" t="s">
        <v>448</v>
      </c>
      <c r="D102" s="45">
        <v>925852</v>
      </c>
      <c r="E102" s="45">
        <v>1193149</v>
      </c>
      <c r="F102" s="45">
        <f t="shared" si="1"/>
        <v>-267297</v>
      </c>
      <c r="G102" s="148">
        <v>77.599999999999994</v>
      </c>
      <c r="H102" s="141"/>
    </row>
    <row r="103" spans="1:8">
      <c r="A103" s="168"/>
      <c r="B103" s="22" t="s">
        <v>22</v>
      </c>
      <c r="C103" s="23" t="s">
        <v>110</v>
      </c>
      <c r="D103" s="24">
        <f>D99+D100</f>
        <v>1151234</v>
      </c>
      <c r="E103" s="24">
        <f>E99+E100</f>
        <v>1349854</v>
      </c>
      <c r="F103" s="24">
        <f t="shared" si="1"/>
        <v>-198620</v>
      </c>
      <c r="G103" s="150">
        <v>85.29</v>
      </c>
      <c r="H103" s="25"/>
    </row>
    <row r="104" spans="1:8">
      <c r="A104" s="168"/>
      <c r="B104" s="21" t="s">
        <v>93</v>
      </c>
      <c r="C104" s="36"/>
      <c r="D104" s="19"/>
      <c r="E104" s="19"/>
      <c r="F104" s="19">
        <f t="shared" si="1"/>
        <v>0</v>
      </c>
      <c r="G104" s="151"/>
      <c r="H104" s="20"/>
    </row>
    <row r="105" spans="1:8">
      <c r="A105" s="168"/>
      <c r="B105" s="22" t="s">
        <v>95</v>
      </c>
      <c r="C105" s="23" t="s">
        <v>111</v>
      </c>
      <c r="D105" s="24">
        <v>0</v>
      </c>
      <c r="E105" s="24">
        <v>0</v>
      </c>
      <c r="F105" s="24">
        <f t="shared" si="1"/>
        <v>0</v>
      </c>
      <c r="G105" s="150"/>
      <c r="H105" s="25"/>
    </row>
    <row r="106" spans="1:8">
      <c r="A106" s="169"/>
      <c r="B106" s="166" t="s">
        <v>112</v>
      </c>
      <c r="C106" s="167"/>
      <c r="D106" s="24">
        <f>D103-D105</f>
        <v>1151234</v>
      </c>
      <c r="E106" s="24">
        <f>E103-E105</f>
        <v>1349854</v>
      </c>
      <c r="F106" s="24">
        <f t="shared" si="1"/>
        <v>-198620</v>
      </c>
      <c r="G106" s="150">
        <v>85.29</v>
      </c>
      <c r="H106" s="25"/>
    </row>
    <row r="107" spans="1:8">
      <c r="A107" s="174" t="s">
        <v>113</v>
      </c>
      <c r="B107" s="175"/>
      <c r="C107" s="176"/>
      <c r="D107" s="19">
        <f>D98+D106</f>
        <v>-2643912</v>
      </c>
      <c r="E107" s="19">
        <f>E98+E106</f>
        <v>-15742628</v>
      </c>
      <c r="F107" s="19">
        <f t="shared" si="1"/>
        <v>13098716</v>
      </c>
      <c r="G107" s="151">
        <v>16.79</v>
      </c>
      <c r="H107" s="20"/>
    </row>
    <row r="108" spans="1:8">
      <c r="A108" s="17" t="s">
        <v>114</v>
      </c>
      <c r="B108" s="17" t="s">
        <v>16</v>
      </c>
      <c r="C108" s="40" t="s">
        <v>115</v>
      </c>
      <c r="D108" s="41">
        <f>D109</f>
        <v>0</v>
      </c>
      <c r="E108" s="41">
        <f>E109</f>
        <v>1590000</v>
      </c>
      <c r="F108" s="41">
        <f t="shared" si="1"/>
        <v>-1590000</v>
      </c>
      <c r="G108" s="147">
        <v>0</v>
      </c>
      <c r="H108" s="140"/>
    </row>
    <row r="109" spans="1:8">
      <c r="A109" s="21" t="s">
        <v>116</v>
      </c>
      <c r="B109" s="21" t="s">
        <v>77</v>
      </c>
      <c r="C109" s="142" t="s">
        <v>497</v>
      </c>
      <c r="D109" s="143"/>
      <c r="E109" s="143">
        <v>1590000</v>
      </c>
      <c r="F109" s="143">
        <f t="shared" si="1"/>
        <v>-1590000</v>
      </c>
      <c r="G109" s="149">
        <v>0</v>
      </c>
      <c r="H109" s="144"/>
    </row>
    <row r="110" spans="1:8">
      <c r="A110" s="21" t="s">
        <v>85</v>
      </c>
      <c r="B110" s="21" t="s">
        <v>22</v>
      </c>
      <c r="C110" s="40" t="s">
        <v>117</v>
      </c>
      <c r="D110" s="41">
        <f>D111</f>
        <v>0</v>
      </c>
      <c r="E110" s="41">
        <f>E111</f>
        <v>9999</v>
      </c>
      <c r="F110" s="41">
        <f t="shared" si="1"/>
        <v>-9999</v>
      </c>
      <c r="G110" s="147">
        <v>0</v>
      </c>
      <c r="H110" s="140"/>
    </row>
    <row r="111" spans="1:8">
      <c r="A111" s="21" t="s">
        <v>87</v>
      </c>
      <c r="B111" s="21" t="s">
        <v>22</v>
      </c>
      <c r="C111" s="142" t="s">
        <v>498</v>
      </c>
      <c r="D111" s="143"/>
      <c r="E111" s="143">
        <v>9999</v>
      </c>
      <c r="F111" s="143">
        <f t="shared" si="1"/>
        <v>-9999</v>
      </c>
      <c r="G111" s="149">
        <v>0</v>
      </c>
      <c r="H111" s="144"/>
    </row>
    <row r="112" spans="1:8">
      <c r="A112" s="21" t="s">
        <v>89</v>
      </c>
      <c r="B112" s="21" t="s">
        <v>22</v>
      </c>
      <c r="C112" s="18" t="s">
        <v>499</v>
      </c>
      <c r="D112" s="19">
        <v>340000</v>
      </c>
      <c r="E112" s="19">
        <v>3340000</v>
      </c>
      <c r="F112" s="19">
        <f t="shared" si="1"/>
        <v>-3000000</v>
      </c>
      <c r="G112" s="151">
        <v>10.18</v>
      </c>
      <c r="H112" s="20"/>
    </row>
    <row r="113" spans="1:8">
      <c r="A113" s="21" t="s">
        <v>91</v>
      </c>
      <c r="B113" s="22" t="s">
        <v>22</v>
      </c>
      <c r="C113" s="23" t="s">
        <v>118</v>
      </c>
      <c r="D113" s="24">
        <f>D108+D110+D112</f>
        <v>340000</v>
      </c>
      <c r="E113" s="24">
        <f>E108+E110+E112</f>
        <v>4939999</v>
      </c>
      <c r="F113" s="24">
        <f t="shared" si="1"/>
        <v>-4599999</v>
      </c>
      <c r="G113" s="150">
        <v>6.88</v>
      </c>
      <c r="H113" s="25"/>
    </row>
    <row r="114" spans="1:8">
      <c r="A114" s="21" t="s">
        <v>22</v>
      </c>
      <c r="B114" s="21" t="s">
        <v>93</v>
      </c>
      <c r="C114" s="40" t="s">
        <v>119</v>
      </c>
      <c r="D114" s="41">
        <f>D115</f>
        <v>1</v>
      </c>
      <c r="E114" s="41">
        <f>E115</f>
        <v>0</v>
      </c>
      <c r="F114" s="41">
        <f t="shared" si="1"/>
        <v>1</v>
      </c>
      <c r="G114" s="147"/>
      <c r="H114" s="140"/>
    </row>
    <row r="115" spans="1:8">
      <c r="A115" s="21" t="s">
        <v>22</v>
      </c>
      <c r="B115" s="21" t="s">
        <v>95</v>
      </c>
      <c r="C115" s="142" t="s">
        <v>500</v>
      </c>
      <c r="D115" s="143">
        <v>1</v>
      </c>
      <c r="E115" s="143">
        <v>0</v>
      </c>
      <c r="F115" s="143">
        <f t="shared" si="1"/>
        <v>1</v>
      </c>
      <c r="G115" s="149"/>
      <c r="H115" s="144"/>
    </row>
    <row r="116" spans="1:8">
      <c r="A116" s="21" t="s">
        <v>22</v>
      </c>
      <c r="B116" s="21" t="s">
        <v>22</v>
      </c>
      <c r="C116" s="18" t="s">
        <v>120</v>
      </c>
      <c r="D116" s="19"/>
      <c r="E116" s="19">
        <v>1590000</v>
      </c>
      <c r="F116" s="19">
        <f t="shared" si="1"/>
        <v>-1590000</v>
      </c>
      <c r="G116" s="151">
        <v>0</v>
      </c>
      <c r="H116" s="20"/>
    </row>
    <row r="117" spans="1:8">
      <c r="A117" s="21" t="s">
        <v>22</v>
      </c>
      <c r="B117" s="21" t="s">
        <v>22</v>
      </c>
      <c r="C117" s="40" t="s">
        <v>501</v>
      </c>
      <c r="D117" s="41">
        <f>D118</f>
        <v>0</v>
      </c>
      <c r="E117" s="41">
        <f>E118</f>
        <v>0</v>
      </c>
      <c r="F117" s="41">
        <f t="shared" si="1"/>
        <v>0</v>
      </c>
      <c r="G117" s="147">
        <v>0</v>
      </c>
      <c r="H117" s="140"/>
    </row>
    <row r="118" spans="1:8">
      <c r="A118" s="21" t="s">
        <v>22</v>
      </c>
      <c r="B118" s="21" t="s">
        <v>22</v>
      </c>
      <c r="C118" s="142" t="s">
        <v>502</v>
      </c>
      <c r="D118" s="143">
        <v>0</v>
      </c>
      <c r="E118" s="143">
        <v>0</v>
      </c>
      <c r="F118" s="143">
        <f t="shared" si="1"/>
        <v>0</v>
      </c>
      <c r="G118" s="149">
        <v>0</v>
      </c>
      <c r="H118" s="144"/>
    </row>
    <row r="119" spans="1:8">
      <c r="A119" s="21" t="s">
        <v>22</v>
      </c>
      <c r="B119" s="22" t="s">
        <v>22</v>
      </c>
      <c r="C119" s="23" t="s">
        <v>121</v>
      </c>
      <c r="D119" s="24">
        <f>D114+D116+D117</f>
        <v>1</v>
      </c>
      <c r="E119" s="24">
        <f>E114+E116+E117</f>
        <v>1590000</v>
      </c>
      <c r="F119" s="24">
        <f t="shared" si="1"/>
        <v>-1589999</v>
      </c>
      <c r="G119" s="150">
        <v>0</v>
      </c>
      <c r="H119" s="25"/>
    </row>
    <row r="120" spans="1:8">
      <c r="A120" s="22" t="s">
        <v>22</v>
      </c>
      <c r="B120" s="166" t="s">
        <v>122</v>
      </c>
      <c r="C120" s="167"/>
      <c r="D120" s="24">
        <f>D113-D119</f>
        <v>339999</v>
      </c>
      <c r="E120" s="24">
        <f>E113-E119</f>
        <v>3349999</v>
      </c>
      <c r="F120" s="24">
        <f t="shared" si="1"/>
        <v>-3010000</v>
      </c>
      <c r="G120" s="150">
        <v>10.15</v>
      </c>
      <c r="H120" s="25"/>
    </row>
    <row r="121" spans="1:8">
      <c r="A121" s="174" t="s">
        <v>123</v>
      </c>
      <c r="B121" s="175"/>
      <c r="C121" s="176"/>
      <c r="D121" s="19">
        <f>D107+D120</f>
        <v>-2303913</v>
      </c>
      <c r="E121" s="19">
        <f>E107+E120</f>
        <v>-12392629</v>
      </c>
      <c r="F121" s="19">
        <f t="shared" si="1"/>
        <v>10088716</v>
      </c>
      <c r="G121" s="151">
        <v>18.59</v>
      </c>
      <c r="H121" s="20"/>
    </row>
    <row r="122" spans="1:8" ht="13.5" customHeight="1">
      <c r="A122" s="258" t="s">
        <v>503</v>
      </c>
      <c r="B122" s="174" t="s">
        <v>125</v>
      </c>
      <c r="C122" s="176"/>
      <c r="D122" s="19">
        <v>20098299</v>
      </c>
      <c r="E122" s="19">
        <v>22250533</v>
      </c>
      <c r="F122" s="19">
        <f t="shared" si="1"/>
        <v>-2152234</v>
      </c>
      <c r="G122" s="151">
        <v>90.33</v>
      </c>
      <c r="H122" s="20"/>
    </row>
    <row r="123" spans="1:8">
      <c r="A123" s="259"/>
      <c r="B123" s="174" t="s">
        <v>126</v>
      </c>
      <c r="C123" s="176"/>
      <c r="D123" s="19">
        <f>D121+D122</f>
        <v>17794386</v>
      </c>
      <c r="E123" s="19">
        <f>E121+E122</f>
        <v>9857904</v>
      </c>
      <c r="F123" s="19">
        <f t="shared" si="1"/>
        <v>7936482</v>
      </c>
      <c r="G123" s="151">
        <v>180.51</v>
      </c>
      <c r="H123" s="20"/>
    </row>
    <row r="124" spans="1:8">
      <c r="A124" s="259"/>
      <c r="B124" s="178" t="s">
        <v>127</v>
      </c>
      <c r="C124" s="179"/>
      <c r="D124" s="19">
        <v>0</v>
      </c>
      <c r="E124" s="19">
        <v>0</v>
      </c>
      <c r="F124" s="19">
        <f t="shared" si="1"/>
        <v>0</v>
      </c>
      <c r="G124" s="151"/>
      <c r="H124" s="20"/>
    </row>
    <row r="125" spans="1:8">
      <c r="A125" s="259"/>
      <c r="B125" s="261" t="s">
        <v>128</v>
      </c>
      <c r="C125" s="262"/>
      <c r="D125" s="41">
        <v>0</v>
      </c>
      <c r="E125" s="41">
        <v>0</v>
      </c>
      <c r="F125" s="41">
        <f t="shared" si="1"/>
        <v>0</v>
      </c>
      <c r="G125" s="147"/>
      <c r="H125" s="140"/>
    </row>
    <row r="126" spans="1:8">
      <c r="A126" s="259"/>
      <c r="B126" s="261" t="s">
        <v>129</v>
      </c>
      <c r="C126" s="262"/>
      <c r="D126" s="41">
        <f>SUM(D127:D129)</f>
        <v>5655305</v>
      </c>
      <c r="E126" s="41">
        <f>SUM(E127:E129)</f>
        <v>12112075</v>
      </c>
      <c r="F126" s="41">
        <f t="shared" si="1"/>
        <v>-6456770</v>
      </c>
      <c r="G126" s="147">
        <v>46.69</v>
      </c>
      <c r="H126" s="140"/>
    </row>
    <row r="127" spans="1:8">
      <c r="A127" s="259"/>
      <c r="B127" s="256" t="s">
        <v>504</v>
      </c>
      <c r="C127" s="257"/>
      <c r="D127" s="45">
        <v>5655305</v>
      </c>
      <c r="E127" s="45">
        <v>10508325</v>
      </c>
      <c r="F127" s="45">
        <f t="shared" si="1"/>
        <v>-4853020</v>
      </c>
      <c r="G127" s="148">
        <v>53.82</v>
      </c>
      <c r="H127" s="141"/>
    </row>
    <row r="128" spans="1:8">
      <c r="A128" s="259"/>
      <c r="B128" s="256" t="s">
        <v>505</v>
      </c>
      <c r="C128" s="257"/>
      <c r="D128" s="45"/>
      <c r="E128" s="45">
        <v>700000</v>
      </c>
      <c r="F128" s="45">
        <f t="shared" si="1"/>
        <v>-700000</v>
      </c>
      <c r="G128" s="148">
        <v>0</v>
      </c>
      <c r="H128" s="141"/>
    </row>
    <row r="129" spans="1:8">
      <c r="A129" s="259"/>
      <c r="B129" s="256" t="s">
        <v>506</v>
      </c>
      <c r="C129" s="257"/>
      <c r="D129" s="45"/>
      <c r="E129" s="45">
        <v>903750</v>
      </c>
      <c r="F129" s="45">
        <f t="shared" si="1"/>
        <v>-903750</v>
      </c>
      <c r="G129" s="148">
        <v>0</v>
      </c>
      <c r="H129" s="141"/>
    </row>
    <row r="130" spans="1:8">
      <c r="A130" s="259"/>
      <c r="B130" s="261" t="s">
        <v>130</v>
      </c>
      <c r="C130" s="262"/>
      <c r="D130" s="41">
        <f>SUM(D131:D139)</f>
        <v>1048028</v>
      </c>
      <c r="E130" s="41">
        <f>SUM(E131:E139)</f>
        <v>1871680</v>
      </c>
      <c r="F130" s="41">
        <f t="shared" si="1"/>
        <v>-823652</v>
      </c>
      <c r="G130" s="147">
        <v>55.99</v>
      </c>
      <c r="H130" s="140"/>
    </row>
    <row r="131" spans="1:8">
      <c r="A131" s="259"/>
      <c r="B131" s="256" t="s">
        <v>507</v>
      </c>
      <c r="C131" s="257"/>
      <c r="D131" s="45">
        <v>503964</v>
      </c>
      <c r="E131" s="45">
        <v>504274</v>
      </c>
      <c r="F131" s="45">
        <f t="shared" si="1"/>
        <v>-310</v>
      </c>
      <c r="G131" s="148">
        <v>99.94</v>
      </c>
      <c r="H131" s="141"/>
    </row>
    <row r="132" spans="1:8">
      <c r="A132" s="259"/>
      <c r="B132" s="256" t="s">
        <v>508</v>
      </c>
      <c r="C132" s="257"/>
      <c r="D132" s="45">
        <v>1711</v>
      </c>
      <c r="E132" s="45">
        <v>3292</v>
      </c>
      <c r="F132" s="45">
        <f t="shared" si="1"/>
        <v>-1581</v>
      </c>
      <c r="G132" s="148">
        <v>51.97</v>
      </c>
      <c r="H132" s="141"/>
    </row>
    <row r="133" spans="1:8">
      <c r="A133" s="259"/>
      <c r="B133" s="256" t="s">
        <v>509</v>
      </c>
      <c r="C133" s="257"/>
      <c r="D133" s="45">
        <v>338</v>
      </c>
      <c r="E133" s="45">
        <v>792</v>
      </c>
      <c r="F133" s="45">
        <f t="shared" si="1"/>
        <v>-454</v>
      </c>
      <c r="G133" s="148">
        <v>42.68</v>
      </c>
      <c r="H133" s="141"/>
    </row>
    <row r="134" spans="1:8">
      <c r="A134" s="259"/>
      <c r="B134" s="256" t="s">
        <v>510</v>
      </c>
      <c r="C134" s="257"/>
      <c r="D134" s="45">
        <v>6</v>
      </c>
      <c r="E134" s="45">
        <v>130</v>
      </c>
      <c r="F134" s="45">
        <f t="shared" si="1"/>
        <v>-124</v>
      </c>
      <c r="G134" s="148">
        <v>4.62</v>
      </c>
      <c r="H134" s="141"/>
    </row>
    <row r="135" spans="1:8">
      <c r="A135" s="259"/>
      <c r="B135" s="256" t="s">
        <v>511</v>
      </c>
      <c r="C135" s="257"/>
      <c r="D135" s="45">
        <v>999</v>
      </c>
      <c r="E135" s="45">
        <v>956837</v>
      </c>
      <c r="F135" s="45">
        <f t="shared" si="1"/>
        <v>-955838</v>
      </c>
      <c r="G135" s="153">
        <v>0.1</v>
      </c>
      <c r="H135" s="141"/>
    </row>
    <row r="136" spans="1:8">
      <c r="A136" s="259"/>
      <c r="B136" s="256" t="s">
        <v>512</v>
      </c>
      <c r="C136" s="257"/>
      <c r="D136" s="45">
        <v>25</v>
      </c>
      <c r="E136" s="45">
        <v>69</v>
      </c>
      <c r="F136" s="45">
        <f t="shared" si="1"/>
        <v>-44</v>
      </c>
      <c r="G136" s="148">
        <v>36.229999999999997</v>
      </c>
      <c r="H136" s="141"/>
    </row>
    <row r="137" spans="1:8">
      <c r="A137" s="259"/>
      <c r="B137" s="256" t="s">
        <v>513</v>
      </c>
      <c r="C137" s="257"/>
      <c r="D137" s="45">
        <v>119</v>
      </c>
      <c r="E137" s="45">
        <v>298</v>
      </c>
      <c r="F137" s="45">
        <f t="shared" si="1"/>
        <v>-179</v>
      </c>
      <c r="G137" s="148">
        <v>39.93</v>
      </c>
      <c r="H137" s="141"/>
    </row>
    <row r="138" spans="1:8">
      <c r="A138" s="259"/>
      <c r="B138" s="256" t="s">
        <v>514</v>
      </c>
      <c r="C138" s="257"/>
      <c r="D138" s="45">
        <v>40</v>
      </c>
      <c r="E138" s="45">
        <v>40</v>
      </c>
      <c r="F138" s="45">
        <f t="shared" si="1"/>
        <v>0</v>
      </c>
      <c r="G138" s="148">
        <v>100</v>
      </c>
      <c r="H138" s="141"/>
    </row>
    <row r="139" spans="1:8">
      <c r="A139" s="259"/>
      <c r="B139" s="263" t="s">
        <v>515</v>
      </c>
      <c r="C139" s="264"/>
      <c r="D139" s="145">
        <v>540826</v>
      </c>
      <c r="E139" s="145">
        <v>405948</v>
      </c>
      <c r="F139" s="145">
        <f t="shared" ref="F139:F140" si="2">D139-E139</f>
        <v>134878</v>
      </c>
      <c r="G139" s="154">
        <v>133.22999999999999</v>
      </c>
      <c r="H139" s="155"/>
    </row>
    <row r="140" spans="1:8">
      <c r="A140" s="260"/>
      <c r="B140" s="174" t="s">
        <v>131</v>
      </c>
      <c r="C140" s="176"/>
      <c r="D140" s="19">
        <f>D123+D124+D125+D126-D130</f>
        <v>22401663</v>
      </c>
      <c r="E140" s="19">
        <f>E123+E124+E125+E126-E130</f>
        <v>20098299</v>
      </c>
      <c r="F140" s="19">
        <f t="shared" si="2"/>
        <v>2303364</v>
      </c>
      <c r="G140" s="151">
        <v>111.46</v>
      </c>
      <c r="H140" s="20"/>
    </row>
    <row r="141" spans="1:8">
      <c r="A141" s="156"/>
    </row>
  </sheetData>
  <sheetProtection password="C4AD" sheet="1" objects="1" scenarios="1" formatCells="0" formatColumns="0" formatRows="0" insertColumns="0" insertRows="0" deleteColumns="0" deleteRows="0"/>
  <mergeCells count="26">
    <mergeCell ref="B98:C98"/>
    <mergeCell ref="A99:A106"/>
    <mergeCell ref="B106:C106"/>
    <mergeCell ref="A107:C107"/>
    <mergeCell ref="B120:C120"/>
    <mergeCell ref="B139:C139"/>
    <mergeCell ref="B140:C140"/>
    <mergeCell ref="B131:C131"/>
    <mergeCell ref="B132:C132"/>
    <mergeCell ref="A121:C121"/>
    <mergeCell ref="B133:C133"/>
    <mergeCell ref="B134:C134"/>
    <mergeCell ref="B135:C135"/>
    <mergeCell ref="B136:C136"/>
    <mergeCell ref="A122:A140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7:C137"/>
    <mergeCell ref="B138:C138"/>
  </mergeCells>
  <phoneticPr fontId="2"/>
  <pageMargins left="0.58333333333333337" right="0.30555555555555558" top="0.75" bottom="0.75" header="0" footer="0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view="pageBreakPreview" zoomScale="60" zoomScaleNormal="100" workbookViewId="0">
      <selection activeCell="H21" sqref="H21"/>
    </sheetView>
  </sheetViews>
  <sheetFormatPr defaultRowHeight="13.5"/>
  <cols>
    <col min="1" max="1" width="30.625" customWidth="1"/>
    <col min="2" max="4" width="12.625" customWidth="1"/>
    <col min="5" max="5" width="30.625" customWidth="1"/>
    <col min="6" max="8" width="12.625" customWidth="1"/>
  </cols>
  <sheetData>
    <row r="1" spans="1:8" ht="61.7" customHeight="1"/>
    <row r="2" spans="1:8" ht="23.25" customHeight="1"/>
    <row r="3" spans="1:8" ht="10.5" customHeight="1"/>
    <row r="4" spans="1:8">
      <c r="A4" s="182" t="s">
        <v>132</v>
      </c>
      <c r="B4" s="176"/>
      <c r="C4" s="176"/>
      <c r="D4" s="176"/>
      <c r="E4" s="174" t="s">
        <v>133</v>
      </c>
      <c r="F4" s="175"/>
      <c r="G4" s="175"/>
      <c r="H4" s="176"/>
    </row>
    <row r="5" spans="1:8">
      <c r="A5" s="36" t="s">
        <v>134</v>
      </c>
      <c r="B5" s="37" t="s">
        <v>135</v>
      </c>
      <c r="C5" s="37" t="s">
        <v>136</v>
      </c>
      <c r="D5" s="37" t="s">
        <v>137</v>
      </c>
      <c r="E5" s="15" t="s">
        <v>134</v>
      </c>
      <c r="F5" s="37" t="s">
        <v>135</v>
      </c>
      <c r="G5" s="37" t="s">
        <v>136</v>
      </c>
      <c r="H5" s="37" t="s">
        <v>137</v>
      </c>
    </row>
    <row r="6" spans="1:8">
      <c r="A6" s="18" t="s">
        <v>138</v>
      </c>
      <c r="B6" s="19">
        <f>SUM(B7:B10)</f>
        <v>33204529</v>
      </c>
      <c r="C6" s="19">
        <v>33924500</v>
      </c>
      <c r="D6" s="19">
        <f>B6-C6</f>
        <v>-719971</v>
      </c>
      <c r="E6" s="18" t="s">
        <v>139</v>
      </c>
      <c r="F6" s="19">
        <f>SUM(F7:F10)</f>
        <v>17810936</v>
      </c>
      <c r="G6" s="19">
        <v>22076126</v>
      </c>
      <c r="H6" s="19">
        <f>F6-G6</f>
        <v>-4265190</v>
      </c>
    </row>
    <row r="7" spans="1:8">
      <c r="A7" s="38" t="s">
        <v>140</v>
      </c>
      <c r="B7" s="39">
        <v>31278597</v>
      </c>
      <c r="C7" s="39">
        <v>28470053</v>
      </c>
      <c r="D7" s="39">
        <f t="shared" ref="D7:D35" si="0">B7-C7</f>
        <v>2808544</v>
      </c>
      <c r="E7" s="38" t="s">
        <v>141</v>
      </c>
      <c r="F7" s="39">
        <v>14183390</v>
      </c>
      <c r="G7" s="39">
        <v>20423592</v>
      </c>
      <c r="H7" s="39">
        <f t="shared" ref="H7:H13" si="1">F7-G7</f>
        <v>-6240202</v>
      </c>
    </row>
    <row r="8" spans="1:8">
      <c r="A8" s="38" t="s">
        <v>142</v>
      </c>
      <c r="B8" s="39">
        <v>740832</v>
      </c>
      <c r="C8" s="39">
        <v>4142347</v>
      </c>
      <c r="D8" s="39">
        <f t="shared" si="0"/>
        <v>-3401515</v>
      </c>
      <c r="E8" s="38" t="s">
        <v>143</v>
      </c>
      <c r="F8" s="39">
        <v>3174725</v>
      </c>
      <c r="G8" s="39">
        <v>1275113</v>
      </c>
      <c r="H8" s="39">
        <f t="shared" si="1"/>
        <v>1899612</v>
      </c>
    </row>
    <row r="9" spans="1:8">
      <c r="A9" s="38" t="s">
        <v>144</v>
      </c>
      <c r="B9" s="39">
        <v>10000</v>
      </c>
      <c r="C9" s="39">
        <v>10000</v>
      </c>
      <c r="D9" s="39">
        <f t="shared" si="0"/>
        <v>0</v>
      </c>
      <c r="E9" s="38" t="s">
        <v>145</v>
      </c>
      <c r="F9" s="39">
        <v>452821</v>
      </c>
      <c r="G9" s="39">
        <v>377421</v>
      </c>
      <c r="H9" s="39">
        <f t="shared" si="1"/>
        <v>75400</v>
      </c>
    </row>
    <row r="10" spans="1:8">
      <c r="A10" s="26" t="s">
        <v>146</v>
      </c>
      <c r="B10" s="24">
        <v>1175100</v>
      </c>
      <c r="C10" s="24">
        <v>1302100</v>
      </c>
      <c r="D10" s="24">
        <f t="shared" si="0"/>
        <v>-127000</v>
      </c>
      <c r="E10" s="26" t="s">
        <v>22</v>
      </c>
      <c r="F10" s="24"/>
      <c r="G10" s="24"/>
      <c r="H10" s="24">
        <f t="shared" si="1"/>
        <v>0</v>
      </c>
    </row>
    <row r="11" spans="1:8">
      <c r="A11" s="18" t="s">
        <v>147</v>
      </c>
      <c r="B11" s="19">
        <f>B12+B16</f>
        <v>198462607</v>
      </c>
      <c r="C11" s="19">
        <v>202290861</v>
      </c>
      <c r="D11" s="19">
        <f t="shared" si="0"/>
        <v>-3828254</v>
      </c>
      <c r="E11" s="18" t="s">
        <v>148</v>
      </c>
      <c r="F11" s="19">
        <f>F12</f>
        <v>50826272</v>
      </c>
      <c r="G11" s="19">
        <v>53429173</v>
      </c>
      <c r="H11" s="19">
        <f t="shared" si="1"/>
        <v>-2602901</v>
      </c>
    </row>
    <row r="12" spans="1:8">
      <c r="A12" s="40" t="s">
        <v>149</v>
      </c>
      <c r="B12" s="41">
        <f>SUM(B13:B15)</f>
        <v>8726766</v>
      </c>
      <c r="C12" s="41">
        <v>8744864</v>
      </c>
      <c r="D12" s="41">
        <f t="shared" si="0"/>
        <v>-18098</v>
      </c>
      <c r="E12" s="18" t="s">
        <v>150</v>
      </c>
      <c r="F12" s="19">
        <v>50826272</v>
      </c>
      <c r="G12" s="19">
        <v>53429173</v>
      </c>
      <c r="H12" s="19">
        <f t="shared" si="1"/>
        <v>-2602901</v>
      </c>
    </row>
    <row r="13" spans="1:8">
      <c r="A13" s="38" t="s">
        <v>151</v>
      </c>
      <c r="B13" s="39">
        <v>4059700</v>
      </c>
      <c r="C13" s="39">
        <v>4059700</v>
      </c>
      <c r="D13" s="39">
        <f t="shared" si="0"/>
        <v>0</v>
      </c>
      <c r="E13" s="36" t="s">
        <v>152</v>
      </c>
      <c r="F13" s="19">
        <f>F6+F11</f>
        <v>68637208</v>
      </c>
      <c r="G13" s="19">
        <v>75505299</v>
      </c>
      <c r="H13" s="19">
        <f t="shared" si="1"/>
        <v>-6868091</v>
      </c>
    </row>
    <row r="14" spans="1:8">
      <c r="A14" s="38" t="s">
        <v>153</v>
      </c>
      <c r="B14" s="39">
        <v>467066</v>
      </c>
      <c r="C14" s="39">
        <v>485164</v>
      </c>
      <c r="D14" s="39">
        <f t="shared" si="0"/>
        <v>-18098</v>
      </c>
      <c r="E14" s="182" t="s">
        <v>154</v>
      </c>
      <c r="F14" s="182"/>
      <c r="G14" s="182"/>
      <c r="H14" s="182"/>
    </row>
    <row r="15" spans="1:8">
      <c r="A15" s="42" t="s">
        <v>155</v>
      </c>
      <c r="B15" s="43">
        <v>4200000</v>
      </c>
      <c r="C15" s="43">
        <v>4200000</v>
      </c>
      <c r="D15" s="43">
        <f t="shared" si="0"/>
        <v>0</v>
      </c>
      <c r="E15" s="18" t="s">
        <v>156</v>
      </c>
      <c r="F15" s="19">
        <f>F16</f>
        <v>4200000</v>
      </c>
      <c r="G15" s="19">
        <v>4200000</v>
      </c>
      <c r="H15" s="19">
        <f t="shared" ref="H15:H35" si="2">F15-G15</f>
        <v>0</v>
      </c>
    </row>
    <row r="16" spans="1:8">
      <c r="A16" s="44" t="s">
        <v>157</v>
      </c>
      <c r="B16" s="45">
        <f>SUM(B17:B34)</f>
        <v>189735841</v>
      </c>
      <c r="C16" s="45">
        <v>193545997</v>
      </c>
      <c r="D16" s="45">
        <f t="shared" si="0"/>
        <v>-3810156</v>
      </c>
      <c r="E16" s="18" t="s">
        <v>158</v>
      </c>
      <c r="F16" s="19">
        <v>4200000</v>
      </c>
      <c r="G16" s="19">
        <v>4200000</v>
      </c>
      <c r="H16" s="19">
        <f t="shared" si="2"/>
        <v>0</v>
      </c>
    </row>
    <row r="17" spans="1:8">
      <c r="A17" s="38" t="s">
        <v>153</v>
      </c>
      <c r="B17" s="39">
        <v>4</v>
      </c>
      <c r="C17" s="39">
        <v>4</v>
      </c>
      <c r="D17" s="39">
        <f t="shared" si="0"/>
        <v>0</v>
      </c>
      <c r="E17" s="18" t="s">
        <v>159</v>
      </c>
      <c r="F17" s="19">
        <f>SUM(F18:F19)</f>
        <v>109222362</v>
      </c>
      <c r="G17" s="19">
        <v>109222014</v>
      </c>
      <c r="H17" s="19">
        <f t="shared" si="2"/>
        <v>348</v>
      </c>
    </row>
    <row r="18" spans="1:8">
      <c r="A18" s="38" t="s">
        <v>160</v>
      </c>
      <c r="B18" s="39">
        <v>7856</v>
      </c>
      <c r="C18" s="39">
        <v>17152</v>
      </c>
      <c r="D18" s="39">
        <f t="shared" si="0"/>
        <v>-9296</v>
      </c>
      <c r="E18" s="38" t="s">
        <v>161</v>
      </c>
      <c r="F18" s="39">
        <v>108145320</v>
      </c>
      <c r="G18" s="39">
        <v>108145241</v>
      </c>
      <c r="H18" s="39">
        <f t="shared" si="2"/>
        <v>79</v>
      </c>
    </row>
    <row r="19" spans="1:8">
      <c r="A19" s="38" t="s">
        <v>164</v>
      </c>
      <c r="B19" s="39">
        <v>1695610</v>
      </c>
      <c r="C19" s="39">
        <v>2293273</v>
      </c>
      <c r="D19" s="39">
        <f t="shared" si="0"/>
        <v>-597663</v>
      </c>
      <c r="E19" s="26" t="s">
        <v>163</v>
      </c>
      <c r="F19" s="24">
        <v>1077042</v>
      </c>
      <c r="G19" s="24">
        <v>1076773</v>
      </c>
      <c r="H19" s="24">
        <f t="shared" si="2"/>
        <v>269</v>
      </c>
    </row>
    <row r="20" spans="1:8">
      <c r="A20" s="38" t="s">
        <v>166</v>
      </c>
      <c r="B20" s="39">
        <v>1038382</v>
      </c>
      <c r="C20" s="39">
        <v>1100056</v>
      </c>
      <c r="D20" s="39">
        <f t="shared" si="0"/>
        <v>-61674</v>
      </c>
      <c r="E20" s="18" t="s">
        <v>165</v>
      </c>
      <c r="F20" s="19">
        <v>1430230</v>
      </c>
      <c r="G20" s="19">
        <v>1958140</v>
      </c>
      <c r="H20" s="19">
        <f t="shared" si="2"/>
        <v>-527910</v>
      </c>
    </row>
    <row r="21" spans="1:8">
      <c r="A21" s="38" t="s">
        <v>168</v>
      </c>
      <c r="B21" s="39">
        <v>1070952</v>
      </c>
      <c r="C21" s="39">
        <v>2153986</v>
      </c>
      <c r="D21" s="39">
        <f t="shared" si="0"/>
        <v>-1083034</v>
      </c>
      <c r="E21" s="18" t="s">
        <v>167</v>
      </c>
      <c r="F21" s="19">
        <f>SUM(F22:F29)</f>
        <v>25775673</v>
      </c>
      <c r="G21" s="19">
        <v>25231609</v>
      </c>
      <c r="H21" s="19">
        <f t="shared" si="2"/>
        <v>544064</v>
      </c>
    </row>
    <row r="22" spans="1:8">
      <c r="A22" s="38" t="s">
        <v>170</v>
      </c>
      <c r="B22" s="39">
        <v>50000</v>
      </c>
      <c r="C22" s="39">
        <v>50000</v>
      </c>
      <c r="D22" s="39">
        <f t="shared" si="0"/>
        <v>0</v>
      </c>
      <c r="E22" s="38" t="s">
        <v>169</v>
      </c>
      <c r="F22" s="39">
        <v>13149924</v>
      </c>
      <c r="G22" s="39">
        <v>13148213</v>
      </c>
      <c r="H22" s="39">
        <f t="shared" si="2"/>
        <v>1711</v>
      </c>
    </row>
    <row r="23" spans="1:8">
      <c r="A23" s="38" t="s">
        <v>172</v>
      </c>
      <c r="B23" s="39">
        <v>50826272</v>
      </c>
      <c r="C23" s="39">
        <v>53429173</v>
      </c>
      <c r="D23" s="39">
        <f t="shared" si="0"/>
        <v>-2602901</v>
      </c>
      <c r="E23" s="38" t="s">
        <v>171</v>
      </c>
      <c r="F23" s="39">
        <v>3132253</v>
      </c>
      <c r="G23" s="39">
        <v>3131915</v>
      </c>
      <c r="H23" s="39">
        <f t="shared" si="2"/>
        <v>338</v>
      </c>
    </row>
    <row r="24" spans="1:8">
      <c r="A24" s="38" t="s">
        <v>174</v>
      </c>
      <c r="B24" s="39">
        <v>108145320</v>
      </c>
      <c r="C24" s="39">
        <v>108145241</v>
      </c>
      <c r="D24" s="39">
        <f t="shared" si="0"/>
        <v>79</v>
      </c>
      <c r="E24" s="38" t="s">
        <v>173</v>
      </c>
      <c r="F24" s="39">
        <v>656866</v>
      </c>
      <c r="G24" s="39">
        <v>656860</v>
      </c>
      <c r="H24" s="39">
        <f t="shared" si="2"/>
        <v>6</v>
      </c>
    </row>
    <row r="25" spans="1:8">
      <c r="A25" s="38" t="s">
        <v>176</v>
      </c>
      <c r="B25" s="39">
        <v>1077042</v>
      </c>
      <c r="C25" s="39">
        <v>1076773</v>
      </c>
      <c r="D25" s="39">
        <f t="shared" si="0"/>
        <v>269</v>
      </c>
      <c r="E25" s="38" t="s">
        <v>177</v>
      </c>
      <c r="F25" s="39">
        <v>3989340</v>
      </c>
      <c r="G25" s="39">
        <v>3988341</v>
      </c>
      <c r="H25" s="39">
        <f t="shared" si="2"/>
        <v>999</v>
      </c>
    </row>
    <row r="26" spans="1:8">
      <c r="A26" s="38" t="s">
        <v>178</v>
      </c>
      <c r="B26" s="39">
        <v>13149924</v>
      </c>
      <c r="C26" s="39">
        <v>13148213</v>
      </c>
      <c r="D26" s="39">
        <f t="shared" si="0"/>
        <v>1711</v>
      </c>
      <c r="E26" s="38" t="s">
        <v>179</v>
      </c>
      <c r="F26" s="39">
        <v>103509</v>
      </c>
      <c r="G26" s="39">
        <v>103484</v>
      </c>
      <c r="H26" s="39">
        <f t="shared" si="2"/>
        <v>25</v>
      </c>
    </row>
    <row r="27" spans="1:8">
      <c r="A27" s="38" t="s">
        <v>180</v>
      </c>
      <c r="B27" s="39">
        <v>3132253</v>
      </c>
      <c r="C27" s="39">
        <v>3131915</v>
      </c>
      <c r="D27" s="39">
        <f t="shared" si="0"/>
        <v>338</v>
      </c>
      <c r="E27" s="38" t="s">
        <v>181</v>
      </c>
      <c r="F27" s="39">
        <v>1192685</v>
      </c>
      <c r="G27" s="39">
        <v>1192566</v>
      </c>
      <c r="H27" s="39">
        <f t="shared" si="2"/>
        <v>119</v>
      </c>
    </row>
    <row r="28" spans="1:8">
      <c r="A28" s="38" t="s">
        <v>182</v>
      </c>
      <c r="B28" s="39">
        <v>656866</v>
      </c>
      <c r="C28" s="39">
        <v>656860</v>
      </c>
      <c r="D28" s="39">
        <f t="shared" si="0"/>
        <v>6</v>
      </c>
      <c r="E28" s="38" t="s">
        <v>183</v>
      </c>
      <c r="F28" s="39">
        <v>163480</v>
      </c>
      <c r="G28" s="39">
        <v>163440</v>
      </c>
      <c r="H28" s="39">
        <f t="shared" si="2"/>
        <v>40</v>
      </c>
    </row>
    <row r="29" spans="1:8">
      <c r="A29" s="38" t="s">
        <v>186</v>
      </c>
      <c r="B29" s="39">
        <v>3989340</v>
      </c>
      <c r="C29" s="39">
        <v>3988341</v>
      </c>
      <c r="D29" s="39">
        <f t="shared" si="0"/>
        <v>999</v>
      </c>
      <c r="E29" s="26" t="s">
        <v>185</v>
      </c>
      <c r="F29" s="24">
        <v>3387616</v>
      </c>
      <c r="G29" s="24">
        <v>2846790</v>
      </c>
      <c r="H29" s="24">
        <f t="shared" si="2"/>
        <v>540826</v>
      </c>
    </row>
    <row r="30" spans="1:8">
      <c r="A30" s="38" t="s">
        <v>188</v>
      </c>
      <c r="B30" s="39">
        <v>103509</v>
      </c>
      <c r="C30" s="39">
        <v>103484</v>
      </c>
      <c r="D30" s="39">
        <f t="shared" si="0"/>
        <v>25</v>
      </c>
      <c r="E30" s="18" t="s">
        <v>187</v>
      </c>
      <c r="F30" s="19">
        <f>B35-F13-F15-F17-F20-F21</f>
        <v>22401663</v>
      </c>
      <c r="G30" s="19">
        <v>20098299</v>
      </c>
      <c r="H30" s="19">
        <f t="shared" si="2"/>
        <v>2303364</v>
      </c>
    </row>
    <row r="31" spans="1:8">
      <c r="A31" s="38" t="s">
        <v>190</v>
      </c>
      <c r="B31" s="39">
        <v>1192685</v>
      </c>
      <c r="C31" s="39">
        <v>1192566</v>
      </c>
      <c r="D31" s="39">
        <f t="shared" si="0"/>
        <v>119</v>
      </c>
      <c r="E31" s="38" t="s">
        <v>189</v>
      </c>
      <c r="F31" s="39">
        <v>-2303913</v>
      </c>
      <c r="G31" s="39">
        <v>-12392629</v>
      </c>
      <c r="H31" s="39">
        <f t="shared" si="2"/>
        <v>10088716</v>
      </c>
    </row>
    <row r="32" spans="1:8">
      <c r="A32" s="38" t="s">
        <v>191</v>
      </c>
      <c r="B32" s="39">
        <v>163480</v>
      </c>
      <c r="C32" s="39">
        <v>163440</v>
      </c>
      <c r="D32" s="39">
        <f t="shared" si="0"/>
        <v>40</v>
      </c>
      <c r="E32" s="38" t="s">
        <v>22</v>
      </c>
      <c r="F32" s="39"/>
      <c r="G32" s="39"/>
      <c r="H32" s="39">
        <f t="shared" si="2"/>
        <v>0</v>
      </c>
    </row>
    <row r="33" spans="1:8">
      <c r="A33" s="38" t="s">
        <v>192</v>
      </c>
      <c r="B33" s="39">
        <v>3387616</v>
      </c>
      <c r="C33" s="39">
        <v>2846790</v>
      </c>
      <c r="D33" s="39">
        <f t="shared" si="0"/>
        <v>540826</v>
      </c>
      <c r="E33" s="26" t="s">
        <v>22</v>
      </c>
      <c r="F33" s="24"/>
      <c r="G33" s="24"/>
      <c r="H33" s="24">
        <f t="shared" si="2"/>
        <v>0</v>
      </c>
    </row>
    <row r="34" spans="1:8">
      <c r="A34" s="26" t="s">
        <v>193</v>
      </c>
      <c r="B34" s="24">
        <v>48730</v>
      </c>
      <c r="C34" s="24">
        <v>48730</v>
      </c>
      <c r="D34" s="24">
        <f t="shared" si="0"/>
        <v>0</v>
      </c>
      <c r="E34" s="36" t="s">
        <v>194</v>
      </c>
      <c r="F34" s="19">
        <f>B35-F13</f>
        <v>163029928</v>
      </c>
      <c r="G34" s="19">
        <v>160710062</v>
      </c>
      <c r="H34" s="19">
        <f t="shared" si="2"/>
        <v>2319866</v>
      </c>
    </row>
    <row r="35" spans="1:8">
      <c r="A35" s="36" t="s">
        <v>195</v>
      </c>
      <c r="B35" s="19">
        <f>B6+B11</f>
        <v>231667136</v>
      </c>
      <c r="C35" s="19">
        <v>236215361</v>
      </c>
      <c r="D35" s="19">
        <f t="shared" si="0"/>
        <v>-4548225</v>
      </c>
      <c r="E35" s="36" t="s">
        <v>196</v>
      </c>
      <c r="F35" s="19">
        <f>F13+F34</f>
        <v>231667136</v>
      </c>
      <c r="G35" s="19">
        <v>236215361</v>
      </c>
      <c r="H35" s="19">
        <f t="shared" si="2"/>
        <v>-4548225</v>
      </c>
    </row>
  </sheetData>
  <sheetProtection password="C4AD" sheet="1" objects="1" scenarios="1" formatCells="0" formatColumns="0" formatRows="0" insertColumns="0" insertRows="0" deleteColumns="0" deleteRows="0"/>
  <mergeCells count="3">
    <mergeCell ref="A4:D4"/>
    <mergeCell ref="E4:H4"/>
    <mergeCell ref="E14:H14"/>
  </mergeCells>
  <phoneticPr fontId="2"/>
  <pageMargins left="0.58333333333333337" right="0.30555555555555558" top="0.75" bottom="0.75" header="0" footer="0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J38"/>
  <sheetViews>
    <sheetView view="pageBreakPreview" zoomScale="60" zoomScaleNormal="100" workbookViewId="0">
      <selection activeCell="G5" sqref="G5"/>
    </sheetView>
  </sheetViews>
  <sheetFormatPr defaultRowHeight="13.5"/>
  <cols>
    <col min="1" max="8" width="9.75" style="8" customWidth="1"/>
    <col min="9" max="9" width="10" style="8" customWidth="1"/>
    <col min="10" max="17" width="9.75" style="8" customWidth="1"/>
    <col min="18" max="18" width="10" style="8" customWidth="1"/>
    <col min="19" max="26" width="9.75" style="8" customWidth="1"/>
    <col min="27" max="27" width="10" style="8" customWidth="1"/>
    <col min="28" max="35" width="9.75" style="8" customWidth="1"/>
    <col min="36" max="36" width="10" style="8" customWidth="1"/>
    <col min="37" max="16384" width="9" style="1"/>
  </cols>
  <sheetData>
    <row r="10" spans="1:36" ht="71.25" customHeight="1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37.5" customHeight="1">
      <c r="A11" s="165" t="s">
        <v>6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3.5" customHeight="1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3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1" customFormat="1" ht="30" customHeight="1">
      <c r="A17" s="162" t="s">
        <v>269</v>
      </c>
      <c r="B17" s="162"/>
      <c r="C17" s="162"/>
      <c r="D17" s="162"/>
      <c r="E17" s="162"/>
      <c r="F17" s="162"/>
      <c r="G17" s="162"/>
      <c r="H17" s="162"/>
      <c r="I17" s="162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</row>
    <row r="18" spans="1:36" s="11" customFormat="1" ht="30" customHeight="1">
      <c r="A18" s="162" t="s">
        <v>270</v>
      </c>
      <c r="B18" s="162"/>
      <c r="C18" s="162"/>
      <c r="D18" s="162"/>
      <c r="E18" s="162"/>
      <c r="F18" s="162"/>
      <c r="G18" s="162"/>
      <c r="H18" s="162"/>
      <c r="I18" s="162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</row>
    <row r="19" spans="1:36" s="11" customFormat="1" ht="30" customHeight="1">
      <c r="A19" s="162" t="s">
        <v>271</v>
      </c>
      <c r="B19" s="162"/>
      <c r="C19" s="162"/>
      <c r="D19" s="162"/>
      <c r="E19" s="162"/>
      <c r="F19" s="162"/>
      <c r="G19" s="162"/>
      <c r="H19" s="162"/>
      <c r="I19" s="162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1:36" s="11" customFormat="1" ht="30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</row>
    <row r="21" spans="1:36" s="11" customFormat="1" ht="30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</row>
    <row r="22" spans="1:36" s="11" customFormat="1" ht="30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</row>
    <row r="23" spans="1:36" s="11" customFormat="1" ht="30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</row>
    <row r="24" spans="1:36" s="11" customFormat="1" ht="30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</row>
    <row r="25" spans="1:36" s="11" customFormat="1" ht="30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AB25" s="250"/>
      <c r="AC25" s="250"/>
      <c r="AD25" s="250"/>
      <c r="AE25" s="250"/>
      <c r="AF25" s="250"/>
      <c r="AG25" s="250"/>
      <c r="AH25" s="250"/>
      <c r="AI25" s="250"/>
      <c r="AJ25" s="250"/>
    </row>
    <row r="26" spans="1:36" ht="30" customHeight="1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</row>
    <row r="27" spans="1:36" ht="30" customHeight="1">
      <c r="A27" s="250"/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</row>
    <row r="28" spans="1:36" ht="30" customHeight="1">
      <c r="A28" s="250"/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I28" s="250"/>
      <c r="AJ28" s="250"/>
    </row>
    <row r="29" spans="1:36" ht="30" customHeight="1">
      <c r="A29" s="250"/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26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26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26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26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26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26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26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26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36" ht="26.25" customHeight="1"/>
  </sheetData>
  <sheetProtection password="C769" sheet="1" objects="1" scenarios="1" formatCells="0" formatColumns="0" formatRows="0" insertColumns="0" insertRows="0" insertHyperlinks="0" deleteColumns="0" deleteRows="0"/>
  <mergeCells count="56">
    <mergeCell ref="AB26:AJ26"/>
    <mergeCell ref="AB27:AJ27"/>
    <mergeCell ref="AB28:AJ28"/>
    <mergeCell ref="S12:AA12"/>
    <mergeCell ref="S20:AA20"/>
    <mergeCell ref="AB20:AJ20"/>
    <mergeCell ref="S27:AA27"/>
    <mergeCell ref="AB24:AJ24"/>
    <mergeCell ref="AB25:AJ25"/>
    <mergeCell ref="S24:AA24"/>
    <mergeCell ref="S26:AA26"/>
    <mergeCell ref="AB21:AJ21"/>
    <mergeCell ref="AB22:AJ22"/>
    <mergeCell ref="AB23:AJ23"/>
    <mergeCell ref="S28:AA28"/>
    <mergeCell ref="S29:AA29"/>
    <mergeCell ref="S18:AA18"/>
    <mergeCell ref="S19:AA19"/>
    <mergeCell ref="S21:AA21"/>
    <mergeCell ref="S22:AA22"/>
    <mergeCell ref="S23:AA23"/>
    <mergeCell ref="A28:I28"/>
    <mergeCell ref="J28:R28"/>
    <mergeCell ref="A29:I29"/>
    <mergeCell ref="J29:R29"/>
    <mergeCell ref="S10:AA10"/>
    <mergeCell ref="S11:AA11"/>
    <mergeCell ref="S17:AA17"/>
    <mergeCell ref="A25:I25"/>
    <mergeCell ref="J25:R25"/>
    <mergeCell ref="A26:I26"/>
    <mergeCell ref="J26:R26"/>
    <mergeCell ref="A27:I27"/>
    <mergeCell ref="J27:R27"/>
    <mergeCell ref="A22:I22"/>
    <mergeCell ref="J22:R22"/>
    <mergeCell ref="A23:I23"/>
    <mergeCell ref="J23:R23"/>
    <mergeCell ref="A24:I24"/>
    <mergeCell ref="J24:R24"/>
    <mergeCell ref="A18:I18"/>
    <mergeCell ref="J18:R18"/>
    <mergeCell ref="A19:I19"/>
    <mergeCell ref="J19:R19"/>
    <mergeCell ref="A21:I21"/>
    <mergeCell ref="J21:R21"/>
    <mergeCell ref="J20:R20"/>
    <mergeCell ref="A20:I20"/>
    <mergeCell ref="A17:I17"/>
    <mergeCell ref="J17:R17"/>
    <mergeCell ref="A10:I10"/>
    <mergeCell ref="J10:R10"/>
    <mergeCell ref="A11:I11"/>
    <mergeCell ref="J11:R11"/>
    <mergeCell ref="A12:I12"/>
    <mergeCell ref="J12:R12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showGridLines="0" view="pageBreakPreview" zoomScale="60" zoomScaleNormal="120" workbookViewId="0">
      <selection activeCell="E13" sqref="E13"/>
    </sheetView>
  </sheetViews>
  <sheetFormatPr defaultRowHeight="13.5"/>
  <cols>
    <col min="1" max="2" width="2.625" customWidth="1"/>
    <col min="3" max="3" width="34.625" customWidth="1"/>
    <col min="4" max="6" width="12.625" customWidth="1"/>
    <col min="7" max="7" width="14.625" customWidth="1"/>
  </cols>
  <sheetData>
    <row r="1" spans="1:7" ht="61.7" customHeight="1"/>
    <row r="2" spans="1:7" ht="23.25" customHeight="1"/>
    <row r="3" spans="1:7" ht="10.5" customHeight="1"/>
    <row r="4" spans="1:7">
      <c r="A4" s="13"/>
      <c r="B4" s="14" t="s">
        <v>10</v>
      </c>
      <c r="C4" s="15"/>
      <c r="D4" s="37" t="s">
        <v>11</v>
      </c>
      <c r="E4" s="37" t="s">
        <v>12</v>
      </c>
      <c r="F4" s="37" t="s">
        <v>13</v>
      </c>
      <c r="G4" s="37" t="s">
        <v>14</v>
      </c>
    </row>
    <row r="5" spans="1:7">
      <c r="A5" s="17" t="s">
        <v>15</v>
      </c>
      <c r="B5" s="17" t="s">
        <v>16</v>
      </c>
      <c r="C5" s="40" t="s">
        <v>25</v>
      </c>
      <c r="D5" s="41">
        <v>70479000</v>
      </c>
      <c r="E5" s="41">
        <v>70582459</v>
      </c>
      <c r="F5" s="41">
        <v>-103459</v>
      </c>
      <c r="G5" s="140"/>
    </row>
    <row r="6" spans="1:7">
      <c r="A6" s="21" t="s">
        <v>18</v>
      </c>
      <c r="B6" s="21" t="s">
        <v>19</v>
      </c>
      <c r="C6" s="157" t="s">
        <v>355</v>
      </c>
      <c r="D6" s="145">
        <v>66379000</v>
      </c>
      <c r="E6" s="145">
        <v>66482459</v>
      </c>
      <c r="F6" s="145">
        <v>-103459</v>
      </c>
      <c r="G6" s="155"/>
    </row>
    <row r="7" spans="1:7">
      <c r="A7" s="21"/>
      <c r="B7" s="21"/>
      <c r="C7" s="142" t="s">
        <v>516</v>
      </c>
      <c r="D7" s="143">
        <v>4100000</v>
      </c>
      <c r="E7" s="143">
        <v>4100000</v>
      </c>
      <c r="F7" s="143"/>
      <c r="G7" s="144"/>
    </row>
    <row r="8" spans="1:7">
      <c r="A8" s="21" t="s">
        <v>21</v>
      </c>
      <c r="B8" s="21" t="s">
        <v>22</v>
      </c>
      <c r="C8" s="40" t="s">
        <v>29</v>
      </c>
      <c r="D8" s="41">
        <v>350000</v>
      </c>
      <c r="E8" s="41">
        <v>238160</v>
      </c>
      <c r="F8" s="41">
        <v>111840</v>
      </c>
      <c r="G8" s="140"/>
    </row>
    <row r="9" spans="1:7">
      <c r="A9" s="21" t="s">
        <v>24</v>
      </c>
      <c r="B9" s="21" t="s">
        <v>22</v>
      </c>
      <c r="C9" s="142" t="s">
        <v>360</v>
      </c>
      <c r="D9" s="143">
        <v>350000</v>
      </c>
      <c r="E9" s="143">
        <v>238160</v>
      </c>
      <c r="F9" s="143">
        <v>111840</v>
      </c>
      <c r="G9" s="144"/>
    </row>
    <row r="10" spans="1:7">
      <c r="A10" s="21" t="s">
        <v>26</v>
      </c>
      <c r="B10" s="21" t="s">
        <v>22</v>
      </c>
      <c r="C10" s="40" t="s">
        <v>32</v>
      </c>
      <c r="D10" s="41">
        <v>177375000</v>
      </c>
      <c r="E10" s="41">
        <v>165098581</v>
      </c>
      <c r="F10" s="41">
        <v>12276419</v>
      </c>
      <c r="G10" s="140"/>
    </row>
    <row r="11" spans="1:7">
      <c r="A11" s="21" t="s">
        <v>28</v>
      </c>
      <c r="B11" s="21" t="s">
        <v>22</v>
      </c>
      <c r="C11" s="44" t="s">
        <v>517</v>
      </c>
      <c r="D11" s="45">
        <v>94130000</v>
      </c>
      <c r="E11" s="45">
        <v>87019990</v>
      </c>
      <c r="F11" s="45">
        <v>7110010</v>
      </c>
      <c r="G11" s="141"/>
    </row>
    <row r="12" spans="1:7">
      <c r="A12" s="21" t="s">
        <v>30</v>
      </c>
      <c r="B12" s="21" t="s">
        <v>22</v>
      </c>
      <c r="C12" s="44" t="s">
        <v>518</v>
      </c>
      <c r="D12" s="45">
        <v>9903000</v>
      </c>
      <c r="E12" s="45">
        <v>9233934</v>
      </c>
      <c r="F12" s="45">
        <v>669066</v>
      </c>
      <c r="G12" s="141"/>
    </row>
    <row r="13" spans="1:7">
      <c r="A13" s="21" t="s">
        <v>16</v>
      </c>
      <c r="B13" s="21" t="s">
        <v>22</v>
      </c>
      <c r="C13" s="44" t="s">
        <v>519</v>
      </c>
      <c r="D13" s="45">
        <v>70812000</v>
      </c>
      <c r="E13" s="45">
        <v>67138860</v>
      </c>
      <c r="F13" s="45">
        <v>3673140</v>
      </c>
      <c r="G13" s="141"/>
    </row>
    <row r="14" spans="1:7">
      <c r="A14" s="21" t="s">
        <v>33</v>
      </c>
      <c r="B14" s="21" t="s">
        <v>22</v>
      </c>
      <c r="C14" s="44" t="s">
        <v>520</v>
      </c>
      <c r="D14" s="45">
        <v>2530000</v>
      </c>
      <c r="E14" s="45">
        <v>2553718</v>
      </c>
      <c r="F14" s="45">
        <v>-23718</v>
      </c>
      <c r="G14" s="141"/>
    </row>
    <row r="15" spans="1:7">
      <c r="A15" s="21"/>
      <c r="B15" s="21" t="s">
        <v>22</v>
      </c>
      <c r="C15" s="142" t="s">
        <v>521</v>
      </c>
      <c r="D15" s="143">
        <v>0</v>
      </c>
      <c r="E15" s="143">
        <v>-847921</v>
      </c>
      <c r="F15" s="143">
        <v>847921</v>
      </c>
      <c r="G15" s="144"/>
    </row>
    <row r="16" spans="1:7">
      <c r="A16" s="21"/>
      <c r="B16" s="21" t="s">
        <v>22</v>
      </c>
      <c r="C16" s="40" t="s">
        <v>34</v>
      </c>
      <c r="D16" s="41">
        <v>13664000</v>
      </c>
      <c r="E16" s="41">
        <v>13278623</v>
      </c>
      <c r="F16" s="41">
        <v>385377</v>
      </c>
      <c r="G16" s="140"/>
    </row>
    <row r="17" spans="1:7">
      <c r="A17" s="21"/>
      <c r="B17" s="21" t="s">
        <v>22</v>
      </c>
      <c r="C17" s="44" t="s">
        <v>522</v>
      </c>
      <c r="D17" s="45">
        <v>13484000</v>
      </c>
      <c r="E17" s="45">
        <v>13070792</v>
      </c>
      <c r="F17" s="45">
        <v>413208</v>
      </c>
      <c r="G17" s="141"/>
    </row>
    <row r="18" spans="1:7">
      <c r="A18" s="21"/>
      <c r="B18" s="21" t="s">
        <v>22</v>
      </c>
      <c r="C18" s="44" t="s">
        <v>523</v>
      </c>
      <c r="D18" s="45">
        <v>180000</v>
      </c>
      <c r="E18" s="45">
        <v>254121</v>
      </c>
      <c r="F18" s="45">
        <v>-74121</v>
      </c>
      <c r="G18" s="141"/>
    </row>
    <row r="19" spans="1:7">
      <c r="A19" s="21"/>
      <c r="B19" s="21" t="s">
        <v>22</v>
      </c>
      <c r="C19" s="44" t="s">
        <v>524</v>
      </c>
      <c r="D19" s="45">
        <v>0</v>
      </c>
      <c r="E19" s="45">
        <v>3013</v>
      </c>
      <c r="F19" s="45">
        <v>-3013</v>
      </c>
      <c r="G19" s="141"/>
    </row>
    <row r="20" spans="1:7">
      <c r="A20" s="21"/>
      <c r="B20" s="21" t="s">
        <v>22</v>
      </c>
      <c r="C20" s="142" t="s">
        <v>521</v>
      </c>
      <c r="D20" s="143">
        <v>0</v>
      </c>
      <c r="E20" s="143">
        <v>-49303</v>
      </c>
      <c r="F20" s="143">
        <v>49303</v>
      </c>
      <c r="G20" s="144"/>
    </row>
    <row r="21" spans="1:7">
      <c r="A21" s="21"/>
      <c r="B21" s="21" t="s">
        <v>22</v>
      </c>
      <c r="C21" s="18" t="s">
        <v>35</v>
      </c>
      <c r="D21" s="19">
        <v>2000</v>
      </c>
      <c r="E21" s="19">
        <v>3735</v>
      </c>
      <c r="F21" s="19">
        <v>-1735</v>
      </c>
      <c r="G21" s="20"/>
    </row>
    <row r="22" spans="1:7">
      <c r="A22" s="21"/>
      <c r="B22" s="21" t="s">
        <v>22</v>
      </c>
      <c r="C22" s="40" t="s">
        <v>36</v>
      </c>
      <c r="D22" s="41">
        <v>131000</v>
      </c>
      <c r="E22" s="41">
        <v>211271</v>
      </c>
      <c r="F22" s="41">
        <v>-80271</v>
      </c>
      <c r="G22" s="140"/>
    </row>
    <row r="23" spans="1:7">
      <c r="A23" s="21"/>
      <c r="B23" s="21"/>
      <c r="C23" s="38" t="s">
        <v>525</v>
      </c>
      <c r="D23" s="39">
        <v>5000</v>
      </c>
      <c r="E23" s="39"/>
      <c r="F23" s="39">
        <v>5000</v>
      </c>
      <c r="G23" s="146"/>
    </row>
    <row r="24" spans="1:7">
      <c r="A24" s="21"/>
      <c r="B24" s="21" t="s">
        <v>22</v>
      </c>
      <c r="C24" s="142" t="s">
        <v>363</v>
      </c>
      <c r="D24" s="143">
        <v>126000</v>
      </c>
      <c r="E24" s="143">
        <v>211271</v>
      </c>
      <c r="F24" s="143">
        <v>-85271</v>
      </c>
      <c r="G24" s="144"/>
    </row>
    <row r="25" spans="1:7">
      <c r="A25" s="21"/>
      <c r="B25" s="22" t="s">
        <v>22</v>
      </c>
      <c r="C25" s="23" t="s">
        <v>37</v>
      </c>
      <c r="D25" s="24">
        <v>262001000</v>
      </c>
      <c r="E25" s="24">
        <v>249412829</v>
      </c>
      <c r="F25" s="24">
        <v>12588171</v>
      </c>
      <c r="G25" s="25"/>
    </row>
    <row r="26" spans="1:7">
      <c r="A26" s="21"/>
      <c r="B26" s="21" t="s">
        <v>33</v>
      </c>
      <c r="C26" s="40" t="s">
        <v>38</v>
      </c>
      <c r="D26" s="41">
        <v>211007000</v>
      </c>
      <c r="E26" s="41">
        <v>203675824</v>
      </c>
      <c r="F26" s="41">
        <v>7331176</v>
      </c>
      <c r="G26" s="140"/>
    </row>
    <row r="27" spans="1:7">
      <c r="A27" s="21"/>
      <c r="B27" s="21" t="s">
        <v>39</v>
      </c>
      <c r="C27" s="44" t="s">
        <v>365</v>
      </c>
      <c r="D27" s="45">
        <v>111966000</v>
      </c>
      <c r="E27" s="45">
        <v>109178951</v>
      </c>
      <c r="F27" s="45">
        <v>2787049</v>
      </c>
      <c r="G27" s="141"/>
    </row>
    <row r="28" spans="1:7">
      <c r="A28" s="21"/>
      <c r="B28" s="21" t="s">
        <v>22</v>
      </c>
      <c r="C28" s="44" t="s">
        <v>366</v>
      </c>
      <c r="D28" s="45">
        <v>23465000</v>
      </c>
      <c r="E28" s="45">
        <v>23268317</v>
      </c>
      <c r="F28" s="45">
        <v>196683</v>
      </c>
      <c r="G28" s="141"/>
    </row>
    <row r="29" spans="1:7">
      <c r="A29" s="21"/>
      <c r="B29" s="21" t="s">
        <v>22</v>
      </c>
      <c r="C29" s="44" t="s">
        <v>367</v>
      </c>
      <c r="D29" s="45">
        <v>52582000</v>
      </c>
      <c r="E29" s="45">
        <v>49936073</v>
      </c>
      <c r="F29" s="45">
        <v>2645927</v>
      </c>
      <c r="G29" s="141"/>
    </row>
    <row r="30" spans="1:7">
      <c r="A30" s="21"/>
      <c r="B30" s="21" t="s">
        <v>22</v>
      </c>
      <c r="C30" s="142" t="s">
        <v>369</v>
      </c>
      <c r="D30" s="143">
        <v>22994000</v>
      </c>
      <c r="E30" s="143">
        <v>21292483</v>
      </c>
      <c r="F30" s="143">
        <v>1701517</v>
      </c>
      <c r="G30" s="144"/>
    </row>
    <row r="31" spans="1:7">
      <c r="A31" s="21"/>
      <c r="B31" s="21" t="s">
        <v>22</v>
      </c>
      <c r="C31" s="40" t="s">
        <v>40</v>
      </c>
      <c r="D31" s="41">
        <v>17862000</v>
      </c>
      <c r="E31" s="41">
        <v>17240103</v>
      </c>
      <c r="F31" s="41">
        <v>621897</v>
      </c>
      <c r="G31" s="140"/>
    </row>
    <row r="32" spans="1:7">
      <c r="A32" s="21"/>
      <c r="B32" s="21"/>
      <c r="C32" s="42" t="s">
        <v>526</v>
      </c>
      <c r="D32" s="43">
        <v>28000</v>
      </c>
      <c r="E32" s="43">
        <v>25368</v>
      </c>
      <c r="F32" s="43">
        <v>2632</v>
      </c>
      <c r="G32" s="158"/>
    </row>
    <row r="33" spans="1:7">
      <c r="A33" s="21"/>
      <c r="B33" s="21"/>
      <c r="C33" s="42" t="s">
        <v>527</v>
      </c>
      <c r="D33" s="43">
        <v>45000</v>
      </c>
      <c r="E33" s="43">
        <v>7050</v>
      </c>
      <c r="F33" s="43">
        <v>37950</v>
      </c>
      <c r="G33" s="158"/>
    </row>
    <row r="34" spans="1:7">
      <c r="A34" s="21"/>
      <c r="B34" s="21" t="s">
        <v>22</v>
      </c>
      <c r="C34" s="44" t="s">
        <v>371</v>
      </c>
      <c r="D34" s="45">
        <v>30000</v>
      </c>
      <c r="E34" s="45">
        <v>23716</v>
      </c>
      <c r="F34" s="45">
        <v>6284</v>
      </c>
      <c r="G34" s="141"/>
    </row>
    <row r="35" spans="1:7">
      <c r="A35" s="21"/>
      <c r="B35" s="21"/>
      <c r="C35" s="44" t="s">
        <v>372</v>
      </c>
      <c r="D35" s="45">
        <v>101000</v>
      </c>
      <c r="E35" s="45">
        <v>152409</v>
      </c>
      <c r="F35" s="45">
        <v>-51409</v>
      </c>
      <c r="G35" s="141"/>
    </row>
    <row r="36" spans="1:7">
      <c r="A36" s="21"/>
      <c r="B36" s="21"/>
      <c r="C36" s="44" t="s">
        <v>528</v>
      </c>
      <c r="D36" s="45">
        <v>165000</v>
      </c>
      <c r="E36" s="45">
        <v>248224</v>
      </c>
      <c r="F36" s="45">
        <v>-83224</v>
      </c>
      <c r="G36" s="141"/>
    </row>
    <row r="37" spans="1:7">
      <c r="A37" s="21"/>
      <c r="B37" s="21"/>
      <c r="C37" s="44" t="s">
        <v>529</v>
      </c>
      <c r="D37" s="45">
        <v>251000</v>
      </c>
      <c r="E37" s="45">
        <v>298634</v>
      </c>
      <c r="F37" s="45">
        <v>-47634</v>
      </c>
      <c r="G37" s="141"/>
    </row>
    <row r="38" spans="1:7">
      <c r="A38" s="21"/>
      <c r="B38" s="21"/>
      <c r="C38" s="44" t="s">
        <v>530</v>
      </c>
      <c r="D38" s="45">
        <v>1712000</v>
      </c>
      <c r="E38" s="45">
        <v>1676442</v>
      </c>
      <c r="F38" s="45">
        <v>35558</v>
      </c>
      <c r="G38" s="141"/>
    </row>
    <row r="39" spans="1:7">
      <c r="A39" s="21"/>
      <c r="B39" s="21"/>
      <c r="C39" s="44" t="s">
        <v>531</v>
      </c>
      <c r="D39" s="45">
        <v>1568000</v>
      </c>
      <c r="E39" s="45">
        <v>1252482</v>
      </c>
      <c r="F39" s="45">
        <v>315518</v>
      </c>
      <c r="G39" s="141"/>
    </row>
    <row r="40" spans="1:7">
      <c r="A40" s="21"/>
      <c r="B40" s="21" t="s">
        <v>22</v>
      </c>
      <c r="C40" s="44" t="s">
        <v>377</v>
      </c>
      <c r="D40" s="45">
        <v>538000</v>
      </c>
      <c r="E40" s="45">
        <v>571616</v>
      </c>
      <c r="F40" s="45">
        <v>-33616</v>
      </c>
      <c r="G40" s="141"/>
    </row>
    <row r="41" spans="1:7">
      <c r="A41" s="21"/>
      <c r="B41" s="21" t="s">
        <v>22</v>
      </c>
      <c r="C41" s="44" t="s">
        <v>379</v>
      </c>
      <c r="D41" s="45">
        <v>6000</v>
      </c>
      <c r="E41" s="45">
        <v>8120</v>
      </c>
      <c r="F41" s="45">
        <v>-2120</v>
      </c>
      <c r="G41" s="141"/>
    </row>
    <row r="42" spans="1:7">
      <c r="A42" s="21"/>
      <c r="B42" s="21" t="s">
        <v>22</v>
      </c>
      <c r="C42" s="44" t="s">
        <v>380</v>
      </c>
      <c r="D42" s="45">
        <v>4998000</v>
      </c>
      <c r="E42" s="45">
        <v>4283269</v>
      </c>
      <c r="F42" s="45">
        <v>714731</v>
      </c>
      <c r="G42" s="141"/>
    </row>
    <row r="43" spans="1:7">
      <c r="A43" s="21"/>
      <c r="B43" s="21" t="s">
        <v>22</v>
      </c>
      <c r="C43" s="44" t="s">
        <v>381</v>
      </c>
      <c r="D43" s="45">
        <v>181000</v>
      </c>
      <c r="E43" s="45">
        <v>151000</v>
      </c>
      <c r="F43" s="45">
        <v>30000</v>
      </c>
      <c r="G43" s="141"/>
    </row>
    <row r="44" spans="1:7">
      <c r="A44" s="21"/>
      <c r="B44" s="21" t="s">
        <v>22</v>
      </c>
      <c r="C44" s="44" t="s">
        <v>382</v>
      </c>
      <c r="D44" s="45">
        <v>115000</v>
      </c>
      <c r="E44" s="45">
        <v>78700</v>
      </c>
      <c r="F44" s="45">
        <v>36300</v>
      </c>
      <c r="G44" s="141"/>
    </row>
    <row r="45" spans="1:7">
      <c r="A45" s="21"/>
      <c r="B45" s="21" t="s">
        <v>22</v>
      </c>
      <c r="C45" s="44" t="s">
        <v>384</v>
      </c>
      <c r="D45" s="45">
        <v>73000</v>
      </c>
      <c r="E45" s="45">
        <v>66582</v>
      </c>
      <c r="F45" s="45">
        <v>6418</v>
      </c>
      <c r="G45" s="141"/>
    </row>
    <row r="46" spans="1:7">
      <c r="A46" s="21"/>
      <c r="B46" s="21" t="s">
        <v>22</v>
      </c>
      <c r="C46" s="44" t="s">
        <v>385</v>
      </c>
      <c r="D46" s="45">
        <v>7698000</v>
      </c>
      <c r="E46" s="45">
        <v>8322199</v>
      </c>
      <c r="F46" s="45">
        <v>-624199</v>
      </c>
      <c r="G46" s="141"/>
    </row>
    <row r="47" spans="1:7">
      <c r="A47" s="21"/>
      <c r="B47" s="21" t="s">
        <v>22</v>
      </c>
      <c r="C47" s="44" t="s">
        <v>388</v>
      </c>
      <c r="D47" s="45">
        <v>56000</v>
      </c>
      <c r="E47" s="45">
        <v>46803</v>
      </c>
      <c r="F47" s="45">
        <v>9197</v>
      </c>
      <c r="G47" s="141"/>
    </row>
    <row r="48" spans="1:7">
      <c r="A48" s="21"/>
      <c r="B48" s="21" t="s">
        <v>22</v>
      </c>
      <c r="C48" s="142" t="s">
        <v>390</v>
      </c>
      <c r="D48" s="143">
        <v>297000</v>
      </c>
      <c r="E48" s="143">
        <v>27489</v>
      </c>
      <c r="F48" s="143">
        <v>269511</v>
      </c>
      <c r="G48" s="144"/>
    </row>
    <row r="49" spans="1:7">
      <c r="A49" s="21"/>
      <c r="B49" s="21" t="s">
        <v>22</v>
      </c>
      <c r="C49" s="40" t="s">
        <v>41</v>
      </c>
      <c r="D49" s="41">
        <v>24470000</v>
      </c>
      <c r="E49" s="41">
        <v>23373853</v>
      </c>
      <c r="F49" s="41">
        <v>1096147</v>
      </c>
      <c r="G49" s="140"/>
    </row>
    <row r="50" spans="1:7">
      <c r="A50" s="21"/>
      <c r="B50" s="21" t="s">
        <v>22</v>
      </c>
      <c r="C50" s="44" t="s">
        <v>391</v>
      </c>
      <c r="D50" s="45">
        <v>1599000</v>
      </c>
      <c r="E50" s="45">
        <v>1458459</v>
      </c>
      <c r="F50" s="45">
        <v>140541</v>
      </c>
      <c r="G50" s="141"/>
    </row>
    <row r="51" spans="1:7">
      <c r="A51" s="21"/>
      <c r="B51" s="21" t="s">
        <v>22</v>
      </c>
      <c r="C51" s="44" t="s">
        <v>532</v>
      </c>
      <c r="D51" s="45">
        <v>533000</v>
      </c>
      <c r="E51" s="45">
        <v>258540</v>
      </c>
      <c r="F51" s="45">
        <v>274460</v>
      </c>
      <c r="G51" s="141"/>
    </row>
    <row r="52" spans="1:7">
      <c r="A52" s="21"/>
      <c r="B52" s="21"/>
      <c r="C52" s="44" t="s">
        <v>533</v>
      </c>
      <c r="D52" s="45">
        <v>68000</v>
      </c>
      <c r="E52" s="45"/>
      <c r="F52" s="45">
        <v>68000</v>
      </c>
      <c r="G52" s="141"/>
    </row>
    <row r="53" spans="1:7">
      <c r="A53" s="21"/>
      <c r="B53" s="21" t="s">
        <v>22</v>
      </c>
      <c r="C53" s="44" t="s">
        <v>394</v>
      </c>
      <c r="D53" s="45">
        <v>780000</v>
      </c>
      <c r="E53" s="45">
        <v>785812</v>
      </c>
      <c r="F53" s="45">
        <v>-5812</v>
      </c>
      <c r="G53" s="141"/>
    </row>
    <row r="54" spans="1:7">
      <c r="A54" s="21"/>
      <c r="B54" s="21" t="s">
        <v>22</v>
      </c>
      <c r="C54" s="44" t="s">
        <v>395</v>
      </c>
      <c r="D54" s="45">
        <v>912000</v>
      </c>
      <c r="E54" s="45">
        <v>759826</v>
      </c>
      <c r="F54" s="45">
        <v>152174</v>
      </c>
      <c r="G54" s="141"/>
    </row>
    <row r="55" spans="1:7">
      <c r="A55" s="21"/>
      <c r="B55" s="21" t="s">
        <v>22</v>
      </c>
      <c r="C55" s="44" t="s">
        <v>383</v>
      </c>
      <c r="D55" s="45">
        <v>847000</v>
      </c>
      <c r="E55" s="45">
        <v>705130</v>
      </c>
      <c r="F55" s="45">
        <v>141870</v>
      </c>
      <c r="G55" s="141"/>
    </row>
    <row r="56" spans="1:7">
      <c r="A56" s="21"/>
      <c r="B56" s="21" t="s">
        <v>22</v>
      </c>
      <c r="C56" s="44" t="s">
        <v>375</v>
      </c>
      <c r="D56" s="45">
        <v>1330000</v>
      </c>
      <c r="E56" s="45">
        <v>836272</v>
      </c>
      <c r="F56" s="45">
        <v>493728</v>
      </c>
      <c r="G56" s="141"/>
    </row>
    <row r="57" spans="1:7">
      <c r="A57" s="21"/>
      <c r="B57" s="21" t="s">
        <v>22</v>
      </c>
      <c r="C57" s="44" t="s">
        <v>376</v>
      </c>
      <c r="D57" s="45">
        <v>447000</v>
      </c>
      <c r="E57" s="45">
        <v>349168</v>
      </c>
      <c r="F57" s="45">
        <v>97832</v>
      </c>
      <c r="G57" s="141"/>
    </row>
    <row r="58" spans="1:7">
      <c r="A58" s="21"/>
      <c r="B58" s="21" t="s">
        <v>22</v>
      </c>
      <c r="C58" s="44" t="s">
        <v>386</v>
      </c>
      <c r="D58" s="45">
        <v>550000</v>
      </c>
      <c r="E58" s="45">
        <v>1055908</v>
      </c>
      <c r="F58" s="45">
        <v>-505908</v>
      </c>
      <c r="G58" s="141"/>
    </row>
    <row r="59" spans="1:7">
      <c r="A59" s="21"/>
      <c r="B59" s="21" t="s">
        <v>22</v>
      </c>
      <c r="C59" s="44" t="s">
        <v>384</v>
      </c>
      <c r="D59" s="45">
        <v>2195000</v>
      </c>
      <c r="E59" s="45">
        <v>2097936</v>
      </c>
      <c r="F59" s="45">
        <v>97064</v>
      </c>
      <c r="G59" s="141"/>
    </row>
    <row r="60" spans="1:7">
      <c r="A60" s="21"/>
      <c r="B60" s="21" t="s">
        <v>22</v>
      </c>
      <c r="C60" s="44" t="s">
        <v>396</v>
      </c>
      <c r="D60" s="45">
        <v>26000</v>
      </c>
      <c r="E60" s="45">
        <v>5251</v>
      </c>
      <c r="F60" s="45">
        <v>20749</v>
      </c>
      <c r="G60" s="141"/>
    </row>
    <row r="61" spans="1:7">
      <c r="A61" s="21"/>
      <c r="B61" s="21"/>
      <c r="C61" s="44" t="s">
        <v>397</v>
      </c>
      <c r="D61" s="45">
        <v>50000</v>
      </c>
      <c r="E61" s="45">
        <v>48600</v>
      </c>
      <c r="F61" s="45">
        <v>1400</v>
      </c>
      <c r="G61" s="141"/>
    </row>
    <row r="62" spans="1:7">
      <c r="A62" s="21"/>
      <c r="B62" s="21"/>
      <c r="C62" s="44" t="s">
        <v>534</v>
      </c>
      <c r="D62" s="45">
        <v>2940000</v>
      </c>
      <c r="E62" s="45">
        <v>2929026</v>
      </c>
      <c r="F62" s="45">
        <v>10974</v>
      </c>
      <c r="G62" s="141"/>
    </row>
    <row r="63" spans="1:7">
      <c r="A63" s="21"/>
      <c r="B63" s="21" t="s">
        <v>22</v>
      </c>
      <c r="C63" s="44" t="s">
        <v>387</v>
      </c>
      <c r="D63" s="45">
        <v>422000</v>
      </c>
      <c r="E63" s="45">
        <v>416442</v>
      </c>
      <c r="F63" s="45">
        <v>5558</v>
      </c>
      <c r="G63" s="141"/>
    </row>
    <row r="64" spans="1:7">
      <c r="A64" s="21"/>
      <c r="B64" s="21" t="s">
        <v>22</v>
      </c>
      <c r="C64" s="44" t="s">
        <v>378</v>
      </c>
      <c r="D64" s="45">
        <v>1873000</v>
      </c>
      <c r="E64" s="45">
        <v>1846720</v>
      </c>
      <c r="F64" s="45">
        <v>26280</v>
      </c>
      <c r="G64" s="141"/>
    </row>
    <row r="65" spans="1:7">
      <c r="A65" s="21"/>
      <c r="B65" s="21" t="s">
        <v>22</v>
      </c>
      <c r="C65" s="44" t="s">
        <v>379</v>
      </c>
      <c r="D65" s="45">
        <v>6513000</v>
      </c>
      <c r="E65" s="45">
        <v>6416678</v>
      </c>
      <c r="F65" s="45">
        <v>96322</v>
      </c>
      <c r="G65" s="141"/>
    </row>
    <row r="66" spans="1:7">
      <c r="A66" s="21"/>
      <c r="B66" s="21" t="s">
        <v>22</v>
      </c>
      <c r="C66" s="44" t="s">
        <v>535</v>
      </c>
      <c r="D66" s="45">
        <v>2755000</v>
      </c>
      <c r="E66" s="45">
        <v>2692931</v>
      </c>
      <c r="F66" s="45">
        <v>62069</v>
      </c>
      <c r="G66" s="141"/>
    </row>
    <row r="67" spans="1:7">
      <c r="A67" s="21"/>
      <c r="B67" s="21" t="s">
        <v>22</v>
      </c>
      <c r="C67" s="44" t="s">
        <v>398</v>
      </c>
      <c r="D67" s="45">
        <v>78000</v>
      </c>
      <c r="E67" s="45">
        <v>171000</v>
      </c>
      <c r="F67" s="45">
        <v>-93000</v>
      </c>
      <c r="G67" s="141"/>
    </row>
    <row r="68" spans="1:7">
      <c r="A68" s="21"/>
      <c r="B68" s="21" t="s">
        <v>22</v>
      </c>
      <c r="C68" s="44" t="s">
        <v>399</v>
      </c>
      <c r="D68" s="45">
        <v>410000</v>
      </c>
      <c r="E68" s="45">
        <v>395604</v>
      </c>
      <c r="F68" s="45">
        <v>14396</v>
      </c>
      <c r="G68" s="141"/>
    </row>
    <row r="69" spans="1:7">
      <c r="A69" s="21"/>
      <c r="B69" s="21" t="s">
        <v>22</v>
      </c>
      <c r="C69" s="44" t="s">
        <v>400</v>
      </c>
      <c r="D69" s="45">
        <v>2000</v>
      </c>
      <c r="E69" s="45"/>
      <c r="F69" s="45">
        <v>2000</v>
      </c>
      <c r="G69" s="141"/>
    </row>
    <row r="70" spans="1:7">
      <c r="A70" s="21"/>
      <c r="B70" s="21" t="s">
        <v>22</v>
      </c>
      <c r="C70" s="44" t="s">
        <v>401</v>
      </c>
      <c r="D70" s="45">
        <v>95000</v>
      </c>
      <c r="E70" s="45">
        <v>124300</v>
      </c>
      <c r="F70" s="45">
        <v>-29300</v>
      </c>
      <c r="G70" s="141"/>
    </row>
    <row r="71" spans="1:7">
      <c r="A71" s="21"/>
      <c r="B71" s="21" t="s">
        <v>22</v>
      </c>
      <c r="C71" s="142" t="s">
        <v>390</v>
      </c>
      <c r="D71" s="143">
        <v>45000</v>
      </c>
      <c r="E71" s="143">
        <v>20250</v>
      </c>
      <c r="F71" s="143">
        <v>24750</v>
      </c>
      <c r="G71" s="144"/>
    </row>
    <row r="72" spans="1:7">
      <c r="A72" s="21"/>
      <c r="B72" s="21" t="s">
        <v>22</v>
      </c>
      <c r="C72" s="40" t="s">
        <v>46</v>
      </c>
      <c r="D72" s="41">
        <v>780000</v>
      </c>
      <c r="E72" s="41">
        <v>793299</v>
      </c>
      <c r="F72" s="41">
        <v>-13299</v>
      </c>
      <c r="G72" s="140"/>
    </row>
    <row r="73" spans="1:7">
      <c r="A73" s="21"/>
      <c r="B73" s="21" t="s">
        <v>22</v>
      </c>
      <c r="C73" s="142" t="s">
        <v>408</v>
      </c>
      <c r="D73" s="143">
        <v>780000</v>
      </c>
      <c r="E73" s="143">
        <v>793299</v>
      </c>
      <c r="F73" s="143">
        <v>-13299</v>
      </c>
      <c r="G73" s="144"/>
    </row>
    <row r="74" spans="1:7">
      <c r="A74" s="21"/>
      <c r="B74" s="22" t="s">
        <v>22</v>
      </c>
      <c r="C74" s="23" t="s">
        <v>47</v>
      </c>
      <c r="D74" s="24">
        <v>254119000</v>
      </c>
      <c r="E74" s="24">
        <v>245083079</v>
      </c>
      <c r="F74" s="24">
        <v>9035921</v>
      </c>
      <c r="G74" s="25"/>
    </row>
    <row r="75" spans="1:7">
      <c r="A75" s="22"/>
      <c r="B75" s="166" t="s">
        <v>536</v>
      </c>
      <c r="C75" s="167"/>
      <c r="D75" s="24">
        <v>7882000</v>
      </c>
      <c r="E75" s="24">
        <v>4329750</v>
      </c>
      <c r="F75" s="24">
        <v>3552250</v>
      </c>
      <c r="G75" s="25"/>
    </row>
    <row r="76" spans="1:7">
      <c r="A76" s="172" t="s">
        <v>537</v>
      </c>
      <c r="B76" s="17" t="s">
        <v>16</v>
      </c>
      <c r="C76" s="18" t="s">
        <v>22</v>
      </c>
      <c r="D76" s="19"/>
      <c r="E76" s="19"/>
      <c r="F76" s="19"/>
      <c r="G76" s="20"/>
    </row>
    <row r="77" spans="1:7">
      <c r="A77" s="168"/>
      <c r="B77" s="22" t="s">
        <v>19</v>
      </c>
      <c r="C77" s="23" t="s">
        <v>52</v>
      </c>
      <c r="D77" s="24">
        <v>0</v>
      </c>
      <c r="E77" s="24">
        <v>20000</v>
      </c>
      <c r="F77" s="24">
        <v>-20000</v>
      </c>
      <c r="G77" s="25"/>
    </row>
    <row r="78" spans="1:7">
      <c r="A78" s="168"/>
      <c r="B78" s="21" t="s">
        <v>33</v>
      </c>
      <c r="C78" s="18" t="s">
        <v>22</v>
      </c>
      <c r="D78" s="19"/>
      <c r="E78" s="19"/>
      <c r="F78" s="19"/>
      <c r="G78" s="20"/>
    </row>
    <row r="79" spans="1:7">
      <c r="A79" s="168"/>
      <c r="B79" s="22" t="s">
        <v>54</v>
      </c>
      <c r="C79" s="36" t="s">
        <v>55</v>
      </c>
      <c r="D79" s="19">
        <v>0</v>
      </c>
      <c r="E79" s="19">
        <v>0</v>
      </c>
      <c r="F79" s="19">
        <v>0</v>
      </c>
      <c r="G79" s="20"/>
    </row>
    <row r="80" spans="1:7">
      <c r="A80" s="169"/>
      <c r="B80" s="166" t="s">
        <v>538</v>
      </c>
      <c r="C80" s="167"/>
      <c r="D80" s="24">
        <v>0</v>
      </c>
      <c r="E80" s="24">
        <v>20000</v>
      </c>
      <c r="F80" s="24">
        <v>-20000</v>
      </c>
      <c r="G80" s="25"/>
    </row>
    <row r="81" spans="1:7">
      <c r="A81" s="172" t="s">
        <v>539</v>
      </c>
      <c r="B81" s="17" t="s">
        <v>16</v>
      </c>
      <c r="C81" s="18" t="s">
        <v>22</v>
      </c>
      <c r="D81" s="19"/>
      <c r="E81" s="19"/>
      <c r="F81" s="19"/>
      <c r="G81" s="20"/>
    </row>
    <row r="82" spans="1:7">
      <c r="A82" s="168"/>
      <c r="B82" s="22" t="s">
        <v>19</v>
      </c>
      <c r="C82" s="23" t="s">
        <v>59</v>
      </c>
      <c r="D82" s="24">
        <v>0</v>
      </c>
      <c r="E82" s="24">
        <v>0</v>
      </c>
      <c r="F82" s="24">
        <v>0</v>
      </c>
      <c r="G82" s="25"/>
    </row>
    <row r="83" spans="1:7">
      <c r="A83" s="168"/>
      <c r="B83" s="21" t="s">
        <v>33</v>
      </c>
      <c r="C83" s="40" t="s">
        <v>62</v>
      </c>
      <c r="D83" s="41">
        <v>3893000</v>
      </c>
      <c r="E83" s="41">
        <v>3760282</v>
      </c>
      <c r="F83" s="41">
        <v>132718</v>
      </c>
      <c r="G83" s="140"/>
    </row>
    <row r="84" spans="1:7">
      <c r="A84" s="168"/>
      <c r="B84" s="21"/>
      <c r="C84" s="44" t="s">
        <v>422</v>
      </c>
      <c r="D84" s="45">
        <v>3893000</v>
      </c>
      <c r="E84" s="45">
        <v>3756755</v>
      </c>
      <c r="F84" s="45">
        <v>136245</v>
      </c>
      <c r="G84" s="141"/>
    </row>
    <row r="85" spans="1:7">
      <c r="A85" s="168"/>
      <c r="B85" s="21" t="s">
        <v>22</v>
      </c>
      <c r="C85" s="142" t="s">
        <v>540</v>
      </c>
      <c r="D85" s="143">
        <v>0</v>
      </c>
      <c r="E85" s="143">
        <v>3527</v>
      </c>
      <c r="F85" s="143">
        <v>-3527</v>
      </c>
      <c r="G85" s="144"/>
    </row>
    <row r="86" spans="1:7">
      <c r="A86" s="168"/>
      <c r="B86" s="21" t="s">
        <v>22</v>
      </c>
      <c r="C86" s="18" t="s">
        <v>294</v>
      </c>
      <c r="D86" s="19">
        <v>3989000</v>
      </c>
      <c r="E86" s="19">
        <v>340000</v>
      </c>
      <c r="F86" s="19">
        <v>3649000</v>
      </c>
      <c r="G86" s="20"/>
    </row>
    <row r="87" spans="1:7">
      <c r="A87" s="168"/>
      <c r="B87" s="22" t="s">
        <v>54</v>
      </c>
      <c r="C87" s="23" t="s">
        <v>64</v>
      </c>
      <c r="D87" s="24">
        <v>7882000</v>
      </c>
      <c r="E87" s="24">
        <v>4100282</v>
      </c>
      <c r="F87" s="24">
        <v>3781718</v>
      </c>
      <c r="G87" s="25"/>
    </row>
    <row r="88" spans="1:7">
      <c r="A88" s="169"/>
      <c r="B88" s="166" t="s">
        <v>541</v>
      </c>
      <c r="C88" s="167"/>
      <c r="D88" s="24">
        <v>-7882000</v>
      </c>
      <c r="E88" s="24">
        <v>-4100282</v>
      </c>
      <c r="F88" s="24">
        <v>-3781718</v>
      </c>
      <c r="G88" s="25"/>
    </row>
    <row r="89" spans="1:7" s="72" customFormat="1">
      <c r="A89" s="174" t="s">
        <v>66</v>
      </c>
      <c r="B89" s="175"/>
      <c r="C89" s="176"/>
      <c r="D89" s="19">
        <v>0</v>
      </c>
      <c r="E89" s="19">
        <v>0</v>
      </c>
      <c r="F89" s="19">
        <v>0</v>
      </c>
      <c r="G89" s="20"/>
    </row>
    <row r="90" spans="1:7" s="72" customFormat="1">
      <c r="A90" s="265" t="s">
        <v>67</v>
      </c>
      <c r="B90" s="266"/>
      <c r="C90" s="267"/>
      <c r="D90" s="39"/>
      <c r="E90" s="39">
        <v>249468</v>
      </c>
      <c r="F90" s="39">
        <v>-249468</v>
      </c>
      <c r="G90" s="146"/>
    </row>
    <row r="91" spans="1:7">
      <c r="A91" s="175" t="s">
        <v>22</v>
      </c>
      <c r="B91" s="175"/>
      <c r="C91" s="175"/>
      <c r="D91" s="29"/>
      <c r="E91" s="29"/>
      <c r="F91" s="29"/>
      <c r="G91" s="30"/>
    </row>
    <row r="92" spans="1:7">
      <c r="A92" s="166" t="s">
        <v>68</v>
      </c>
      <c r="B92" s="177"/>
      <c r="C92" s="167"/>
      <c r="D92" s="24">
        <v>29444000</v>
      </c>
      <c r="E92" s="24">
        <v>22558584</v>
      </c>
      <c r="F92" s="24">
        <v>6885416</v>
      </c>
      <c r="G92" s="25"/>
    </row>
    <row r="93" spans="1:7">
      <c r="A93" s="174" t="s">
        <v>69</v>
      </c>
      <c r="B93" s="175"/>
      <c r="C93" s="176"/>
      <c r="D93" s="19">
        <v>29444000</v>
      </c>
      <c r="E93" s="19">
        <v>22808052</v>
      </c>
      <c r="F93" s="19">
        <v>6635948</v>
      </c>
      <c r="G93" s="20"/>
    </row>
  </sheetData>
  <sheetProtection password="C4AD" sheet="1" objects="1" scenarios="1" formatCells="0" formatColumns="0" formatRows="0" insertColumns="0" insertRows="0" deleteColumns="0" deleteRows="0"/>
  <mergeCells count="10">
    <mergeCell ref="A90:C90"/>
    <mergeCell ref="A91:C91"/>
    <mergeCell ref="A92:C92"/>
    <mergeCell ref="A93:C93"/>
    <mergeCell ref="B75:C75"/>
    <mergeCell ref="A76:A80"/>
    <mergeCell ref="B80:C80"/>
    <mergeCell ref="A81:A88"/>
    <mergeCell ref="B88:C88"/>
    <mergeCell ref="A89:C89"/>
  </mergeCells>
  <phoneticPr fontId="2"/>
  <pageMargins left="0.58333333333333337" right="0.30555555555555558" top="0.75" bottom="0.75" header="0" footer="0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showGridLines="0" view="pageBreakPreview" zoomScale="60" zoomScaleNormal="120" workbookViewId="0">
      <selection activeCell="G102" sqref="G102"/>
    </sheetView>
  </sheetViews>
  <sheetFormatPr defaultRowHeight="13.5"/>
  <cols>
    <col min="1" max="2" width="2.625" customWidth="1"/>
    <col min="3" max="3" width="28.625" customWidth="1"/>
    <col min="4" max="6" width="12.625" customWidth="1"/>
    <col min="7" max="7" width="6.625" customWidth="1"/>
    <col min="8" max="8" width="14.625" customWidth="1"/>
  </cols>
  <sheetData>
    <row r="1" spans="1:8" ht="61.7" customHeight="1"/>
    <row r="2" spans="1:8" ht="23.25" customHeight="1"/>
    <row r="3" spans="1:8" ht="10.5" customHeight="1"/>
    <row r="4" spans="1:8">
      <c r="A4" s="13"/>
      <c r="B4" s="14" t="s">
        <v>10</v>
      </c>
      <c r="C4" s="15"/>
      <c r="D4" s="37" t="s">
        <v>70</v>
      </c>
      <c r="E4" s="37" t="s">
        <v>71</v>
      </c>
      <c r="F4" s="37" t="s">
        <v>72</v>
      </c>
      <c r="G4" s="37" t="s">
        <v>73</v>
      </c>
      <c r="H4" s="37" t="s">
        <v>14</v>
      </c>
    </row>
    <row r="5" spans="1:8">
      <c r="A5" s="17" t="s">
        <v>74</v>
      </c>
      <c r="B5" s="17" t="s">
        <v>16</v>
      </c>
      <c r="C5" s="40" t="s">
        <v>82</v>
      </c>
      <c r="D5" s="41">
        <v>70582459</v>
      </c>
      <c r="E5" s="41">
        <v>67819310</v>
      </c>
      <c r="F5" s="41">
        <v>2763149</v>
      </c>
      <c r="G5" s="147">
        <v>104.07</v>
      </c>
      <c r="H5" s="140"/>
    </row>
    <row r="6" spans="1:8">
      <c r="A6" s="21" t="s">
        <v>76</v>
      </c>
      <c r="B6" s="21" t="s">
        <v>77</v>
      </c>
      <c r="C6" s="157" t="s">
        <v>442</v>
      </c>
      <c r="D6" s="145">
        <v>66482459</v>
      </c>
      <c r="E6" s="145">
        <v>63719310</v>
      </c>
      <c r="F6" s="145">
        <v>2763149</v>
      </c>
      <c r="G6" s="154">
        <v>104.34</v>
      </c>
      <c r="H6" s="155"/>
    </row>
    <row r="7" spans="1:8">
      <c r="A7" s="21"/>
      <c r="B7" s="21"/>
      <c r="C7" s="142" t="s">
        <v>542</v>
      </c>
      <c r="D7" s="143">
        <v>410000000</v>
      </c>
      <c r="E7" s="143">
        <v>4100000</v>
      </c>
      <c r="F7" s="143"/>
      <c r="G7" s="149">
        <v>100</v>
      </c>
      <c r="H7" s="144"/>
    </row>
    <row r="8" spans="1:8">
      <c r="A8" s="21" t="s">
        <v>79</v>
      </c>
      <c r="B8" s="21" t="s">
        <v>22</v>
      </c>
      <c r="C8" s="40" t="s">
        <v>83</v>
      </c>
      <c r="D8" s="41">
        <v>238160</v>
      </c>
      <c r="E8" s="41">
        <v>420448</v>
      </c>
      <c r="F8" s="41">
        <v>-182288</v>
      </c>
      <c r="G8" s="147">
        <v>56.64</v>
      </c>
      <c r="H8" s="140"/>
    </row>
    <row r="9" spans="1:8">
      <c r="A9" s="21" t="s">
        <v>21</v>
      </c>
      <c r="B9" s="21" t="s">
        <v>22</v>
      </c>
      <c r="C9" s="142" t="s">
        <v>446</v>
      </c>
      <c r="D9" s="143">
        <v>238160</v>
      </c>
      <c r="E9" s="143">
        <v>420448</v>
      </c>
      <c r="F9" s="143">
        <v>-182288</v>
      </c>
      <c r="G9" s="149">
        <v>56.64</v>
      </c>
      <c r="H9" s="144"/>
    </row>
    <row r="10" spans="1:8">
      <c r="A10" s="21" t="s">
        <v>24</v>
      </c>
      <c r="B10" s="21" t="s">
        <v>22</v>
      </c>
      <c r="C10" s="40" t="s">
        <v>86</v>
      </c>
      <c r="D10" s="41">
        <v>165098581</v>
      </c>
      <c r="E10" s="41">
        <v>167386405</v>
      </c>
      <c r="F10" s="41">
        <v>-2287824</v>
      </c>
      <c r="G10" s="147">
        <v>98.63</v>
      </c>
      <c r="H10" s="140"/>
    </row>
    <row r="11" spans="1:8">
      <c r="A11" s="21" t="s">
        <v>85</v>
      </c>
      <c r="B11" s="21" t="s">
        <v>22</v>
      </c>
      <c r="C11" s="44" t="s">
        <v>543</v>
      </c>
      <c r="D11" s="45">
        <v>87019990</v>
      </c>
      <c r="E11" s="45">
        <v>90621423</v>
      </c>
      <c r="F11" s="45">
        <v>-3601433</v>
      </c>
      <c r="G11" s="148">
        <v>96.03</v>
      </c>
      <c r="H11" s="141"/>
    </row>
    <row r="12" spans="1:8">
      <c r="A12" s="21" t="s">
        <v>87</v>
      </c>
      <c r="B12" s="21" t="s">
        <v>22</v>
      </c>
      <c r="C12" s="44" t="s">
        <v>544</v>
      </c>
      <c r="D12" s="45">
        <v>9233934</v>
      </c>
      <c r="E12" s="45">
        <v>9484079</v>
      </c>
      <c r="F12" s="45">
        <v>-250145</v>
      </c>
      <c r="G12" s="148">
        <v>97.36</v>
      </c>
      <c r="H12" s="141"/>
    </row>
    <row r="13" spans="1:8">
      <c r="A13" s="21" t="s">
        <v>89</v>
      </c>
      <c r="B13" s="21" t="s">
        <v>22</v>
      </c>
      <c r="C13" s="44" t="s">
        <v>545</v>
      </c>
      <c r="D13" s="45">
        <v>67138860</v>
      </c>
      <c r="E13" s="45">
        <v>65396110</v>
      </c>
      <c r="F13" s="45">
        <v>1742750</v>
      </c>
      <c r="G13" s="148">
        <v>102.66</v>
      </c>
      <c r="H13" s="141"/>
    </row>
    <row r="14" spans="1:8">
      <c r="A14" s="21" t="s">
        <v>91</v>
      </c>
      <c r="B14" s="21" t="s">
        <v>22</v>
      </c>
      <c r="C14" s="44" t="s">
        <v>546</v>
      </c>
      <c r="D14" s="45">
        <v>2553718</v>
      </c>
      <c r="E14" s="45">
        <v>2398176</v>
      </c>
      <c r="F14" s="45">
        <v>155542</v>
      </c>
      <c r="G14" s="148">
        <v>106.49</v>
      </c>
      <c r="H14" s="141"/>
    </row>
    <row r="15" spans="1:8">
      <c r="A15" s="21" t="s">
        <v>22</v>
      </c>
      <c r="B15" s="21" t="s">
        <v>22</v>
      </c>
      <c r="C15" s="142" t="s">
        <v>521</v>
      </c>
      <c r="D15" s="143">
        <v>-847921</v>
      </c>
      <c r="E15" s="143">
        <v>-513383</v>
      </c>
      <c r="F15" s="143">
        <v>-334538</v>
      </c>
      <c r="G15" s="149">
        <v>165.16</v>
      </c>
      <c r="H15" s="144"/>
    </row>
    <row r="16" spans="1:8">
      <c r="A16" s="21" t="s">
        <v>22</v>
      </c>
      <c r="B16" s="21" t="s">
        <v>22</v>
      </c>
      <c r="C16" s="40" t="s">
        <v>88</v>
      </c>
      <c r="D16" s="41">
        <v>13278623</v>
      </c>
      <c r="E16" s="41">
        <v>13391123</v>
      </c>
      <c r="F16" s="41">
        <v>-112500</v>
      </c>
      <c r="G16" s="147">
        <v>99.16</v>
      </c>
      <c r="H16" s="140"/>
    </row>
    <row r="17" spans="1:8">
      <c r="A17" s="21" t="s">
        <v>22</v>
      </c>
      <c r="B17" s="21" t="s">
        <v>22</v>
      </c>
      <c r="C17" s="44" t="s">
        <v>547</v>
      </c>
      <c r="D17" s="45">
        <v>13070792</v>
      </c>
      <c r="E17" s="45">
        <v>13183774</v>
      </c>
      <c r="F17" s="45">
        <v>-112982</v>
      </c>
      <c r="G17" s="148">
        <v>99.14</v>
      </c>
      <c r="H17" s="141"/>
    </row>
    <row r="18" spans="1:8">
      <c r="A18" s="21" t="s">
        <v>22</v>
      </c>
      <c r="B18" s="21" t="s">
        <v>22</v>
      </c>
      <c r="C18" s="44" t="s">
        <v>548</v>
      </c>
      <c r="D18" s="45">
        <v>254121</v>
      </c>
      <c r="E18" s="45">
        <v>203693</v>
      </c>
      <c r="F18" s="45">
        <v>50428</v>
      </c>
      <c r="G18" s="148">
        <v>124.76</v>
      </c>
      <c r="H18" s="141"/>
    </row>
    <row r="19" spans="1:8">
      <c r="A19" s="21" t="s">
        <v>22</v>
      </c>
      <c r="B19" s="21" t="s">
        <v>22</v>
      </c>
      <c r="C19" s="44" t="s">
        <v>549</v>
      </c>
      <c r="D19" s="45">
        <v>3013</v>
      </c>
      <c r="E19" s="45">
        <v>8550</v>
      </c>
      <c r="F19" s="45">
        <v>-5537</v>
      </c>
      <c r="G19" s="148">
        <v>35.24</v>
      </c>
      <c r="H19" s="141"/>
    </row>
    <row r="20" spans="1:8">
      <c r="A20" s="21" t="s">
        <v>22</v>
      </c>
      <c r="B20" s="21" t="s">
        <v>22</v>
      </c>
      <c r="C20" s="142" t="s">
        <v>521</v>
      </c>
      <c r="D20" s="143">
        <v>-49303</v>
      </c>
      <c r="E20" s="143">
        <v>-4894</v>
      </c>
      <c r="F20" s="143">
        <v>-44409</v>
      </c>
      <c r="G20" s="149">
        <v>1007.42</v>
      </c>
      <c r="H20" s="144"/>
    </row>
    <row r="21" spans="1:8">
      <c r="A21" s="21" t="s">
        <v>22</v>
      </c>
      <c r="B21" s="22" t="s">
        <v>22</v>
      </c>
      <c r="C21" s="23" t="s">
        <v>92</v>
      </c>
      <c r="D21" s="24">
        <v>249197823</v>
      </c>
      <c r="E21" s="24">
        <v>249017286</v>
      </c>
      <c r="F21" s="24">
        <v>180537</v>
      </c>
      <c r="G21" s="150">
        <v>100.07</v>
      </c>
      <c r="H21" s="25"/>
    </row>
    <row r="22" spans="1:8">
      <c r="A22" s="21" t="s">
        <v>22</v>
      </c>
      <c r="B22" s="21" t="s">
        <v>93</v>
      </c>
      <c r="C22" s="40" t="s">
        <v>94</v>
      </c>
      <c r="D22" s="41">
        <v>207432579</v>
      </c>
      <c r="E22" s="41">
        <v>213718252</v>
      </c>
      <c r="F22" s="41">
        <v>-5745673</v>
      </c>
      <c r="G22" s="147">
        <v>97.3</v>
      </c>
      <c r="H22" s="140"/>
    </row>
    <row r="23" spans="1:8">
      <c r="A23" s="21" t="s">
        <v>22</v>
      </c>
      <c r="B23" s="21" t="s">
        <v>95</v>
      </c>
      <c r="C23" s="44" t="s">
        <v>450</v>
      </c>
      <c r="D23" s="45">
        <v>109178951</v>
      </c>
      <c r="E23" s="45">
        <v>111765456</v>
      </c>
      <c r="F23" s="45">
        <v>-2586505</v>
      </c>
      <c r="G23" s="148">
        <v>97.69</v>
      </c>
      <c r="H23" s="141"/>
    </row>
    <row r="24" spans="1:8">
      <c r="A24" s="21" t="s">
        <v>22</v>
      </c>
      <c r="B24" s="21" t="s">
        <v>22</v>
      </c>
      <c r="C24" s="44" t="s">
        <v>451</v>
      </c>
      <c r="D24" s="45">
        <v>23268317</v>
      </c>
      <c r="E24" s="45">
        <v>23086182</v>
      </c>
      <c r="F24" s="45">
        <v>182135</v>
      </c>
      <c r="G24" s="148">
        <v>100.79</v>
      </c>
      <c r="H24" s="141"/>
    </row>
    <row r="25" spans="1:8">
      <c r="A25" s="21" t="s">
        <v>22</v>
      </c>
      <c r="B25" s="21" t="s">
        <v>22</v>
      </c>
      <c r="C25" s="44" t="s">
        <v>452</v>
      </c>
      <c r="D25" s="45">
        <v>49936073</v>
      </c>
      <c r="E25" s="45">
        <v>52707038</v>
      </c>
      <c r="F25" s="45">
        <v>-2770965</v>
      </c>
      <c r="G25" s="148">
        <v>94.74</v>
      </c>
      <c r="H25" s="141"/>
    </row>
    <row r="26" spans="1:8">
      <c r="A26" s="21" t="s">
        <v>22</v>
      </c>
      <c r="B26" s="21" t="s">
        <v>22</v>
      </c>
      <c r="C26" s="44" t="s">
        <v>453</v>
      </c>
      <c r="D26" s="45">
        <v>3756755</v>
      </c>
      <c r="E26" s="45">
        <v>3748080</v>
      </c>
      <c r="F26" s="45">
        <v>8675</v>
      </c>
      <c r="G26" s="148">
        <v>100.23</v>
      </c>
      <c r="H26" s="141"/>
    </row>
    <row r="27" spans="1:8">
      <c r="A27" s="21" t="s">
        <v>22</v>
      </c>
      <c r="B27" s="21" t="s">
        <v>22</v>
      </c>
      <c r="C27" s="142" t="s">
        <v>454</v>
      </c>
      <c r="D27" s="143">
        <v>21292483</v>
      </c>
      <c r="E27" s="143">
        <v>21871496</v>
      </c>
      <c r="F27" s="143">
        <v>-579013</v>
      </c>
      <c r="G27" s="149">
        <v>97.35</v>
      </c>
      <c r="H27" s="144"/>
    </row>
    <row r="28" spans="1:8">
      <c r="A28" s="21" t="s">
        <v>22</v>
      </c>
      <c r="B28" s="21" t="s">
        <v>22</v>
      </c>
      <c r="C28" s="40" t="s">
        <v>96</v>
      </c>
      <c r="D28" s="41">
        <v>17240103</v>
      </c>
      <c r="E28" s="41">
        <v>17300787</v>
      </c>
      <c r="F28" s="41">
        <v>-60684</v>
      </c>
      <c r="G28" s="147">
        <v>99.65</v>
      </c>
      <c r="H28" s="140"/>
    </row>
    <row r="29" spans="1:8">
      <c r="A29" s="21"/>
      <c r="B29" s="21"/>
      <c r="C29" s="42" t="s">
        <v>550</v>
      </c>
      <c r="D29" s="43">
        <v>25368</v>
      </c>
      <c r="E29" s="43">
        <v>10000</v>
      </c>
      <c r="F29" s="43">
        <v>15368</v>
      </c>
      <c r="G29" s="159">
        <v>253.68</v>
      </c>
      <c r="H29" s="158"/>
    </row>
    <row r="30" spans="1:8">
      <c r="A30" s="21"/>
      <c r="B30" s="21"/>
      <c r="C30" s="42" t="s">
        <v>551</v>
      </c>
      <c r="D30" s="43">
        <v>7050</v>
      </c>
      <c r="E30" s="43">
        <v>3084</v>
      </c>
      <c r="F30" s="43">
        <v>3966</v>
      </c>
      <c r="G30" s="159">
        <v>228.6</v>
      </c>
      <c r="H30" s="158"/>
    </row>
    <row r="31" spans="1:8">
      <c r="A31" s="21" t="s">
        <v>22</v>
      </c>
      <c r="B31" s="21" t="s">
        <v>22</v>
      </c>
      <c r="C31" s="44" t="s">
        <v>456</v>
      </c>
      <c r="D31" s="45">
        <v>23716</v>
      </c>
      <c r="E31" s="45">
        <v>14259</v>
      </c>
      <c r="F31" s="45">
        <v>9457</v>
      </c>
      <c r="G31" s="148">
        <v>166.32</v>
      </c>
      <c r="H31" s="141"/>
    </row>
    <row r="32" spans="1:8">
      <c r="A32" s="21" t="s">
        <v>22</v>
      </c>
      <c r="B32" s="21" t="s">
        <v>22</v>
      </c>
      <c r="C32" s="44" t="s">
        <v>457</v>
      </c>
      <c r="D32" s="45">
        <v>152409</v>
      </c>
      <c r="E32" s="45">
        <v>68072</v>
      </c>
      <c r="F32" s="45">
        <v>84337</v>
      </c>
      <c r="G32" s="148">
        <v>223.89</v>
      </c>
      <c r="H32" s="141"/>
    </row>
    <row r="33" spans="1:8">
      <c r="A33" s="21"/>
      <c r="B33" s="21"/>
      <c r="C33" s="44" t="s">
        <v>552</v>
      </c>
      <c r="D33" s="45">
        <v>248224</v>
      </c>
      <c r="E33" s="45">
        <v>115901</v>
      </c>
      <c r="F33" s="45">
        <v>132323</v>
      </c>
      <c r="G33" s="148">
        <v>214.17</v>
      </c>
      <c r="H33" s="141"/>
    </row>
    <row r="34" spans="1:8">
      <c r="A34" s="21"/>
      <c r="B34" s="21"/>
      <c r="C34" s="44" t="s">
        <v>553</v>
      </c>
      <c r="D34" s="45">
        <v>298634</v>
      </c>
      <c r="E34" s="45">
        <v>172799</v>
      </c>
      <c r="F34" s="45">
        <v>125835</v>
      </c>
      <c r="G34" s="148">
        <v>172.82</v>
      </c>
      <c r="H34" s="141"/>
    </row>
    <row r="35" spans="1:8">
      <c r="A35" s="21"/>
      <c r="B35" s="21"/>
      <c r="C35" s="44" t="s">
        <v>554</v>
      </c>
      <c r="D35" s="45">
        <v>1676442</v>
      </c>
      <c r="E35" s="45">
        <v>1626763</v>
      </c>
      <c r="F35" s="45">
        <v>49679</v>
      </c>
      <c r="G35" s="148">
        <v>103.05</v>
      </c>
      <c r="H35" s="141"/>
    </row>
    <row r="36" spans="1:8">
      <c r="A36" s="21"/>
      <c r="B36" s="21"/>
      <c r="C36" s="44" t="s">
        <v>555</v>
      </c>
      <c r="D36" s="45">
        <v>1252482</v>
      </c>
      <c r="E36" s="45">
        <v>1180955</v>
      </c>
      <c r="F36" s="45">
        <v>71527</v>
      </c>
      <c r="G36" s="148">
        <v>106.06</v>
      </c>
      <c r="H36" s="141"/>
    </row>
    <row r="37" spans="1:8">
      <c r="A37" s="21"/>
      <c r="B37" s="21"/>
      <c r="C37" s="44" t="s">
        <v>556</v>
      </c>
      <c r="D37" s="45">
        <v>571616</v>
      </c>
      <c r="E37" s="45">
        <v>237321</v>
      </c>
      <c r="F37" s="45">
        <v>334295</v>
      </c>
      <c r="G37" s="148">
        <v>240.86</v>
      </c>
      <c r="H37" s="141"/>
    </row>
    <row r="38" spans="1:8">
      <c r="A38" s="21" t="s">
        <v>22</v>
      </c>
      <c r="B38" s="21" t="s">
        <v>22</v>
      </c>
      <c r="C38" s="44" t="s">
        <v>464</v>
      </c>
      <c r="D38" s="45">
        <v>8120</v>
      </c>
      <c r="E38" s="45">
        <v>10048</v>
      </c>
      <c r="F38" s="45">
        <v>-1928</v>
      </c>
      <c r="G38" s="148">
        <v>80.81</v>
      </c>
      <c r="H38" s="141"/>
    </row>
    <row r="39" spans="1:8">
      <c r="A39" s="21" t="s">
        <v>22</v>
      </c>
      <c r="B39" s="21" t="s">
        <v>22</v>
      </c>
      <c r="C39" s="44" t="s">
        <v>465</v>
      </c>
      <c r="D39" s="45">
        <v>4283269</v>
      </c>
      <c r="E39" s="45">
        <v>4773658</v>
      </c>
      <c r="F39" s="45">
        <v>-490389</v>
      </c>
      <c r="G39" s="148">
        <v>89.73</v>
      </c>
      <c r="H39" s="141"/>
    </row>
    <row r="40" spans="1:8">
      <c r="A40" s="21" t="s">
        <v>22</v>
      </c>
      <c r="B40" s="21" t="s">
        <v>22</v>
      </c>
      <c r="C40" s="44" t="s">
        <v>466</v>
      </c>
      <c r="D40" s="45">
        <v>151000</v>
      </c>
      <c r="E40" s="45">
        <v>168500</v>
      </c>
      <c r="F40" s="45">
        <v>-17500</v>
      </c>
      <c r="G40" s="148">
        <v>89.61</v>
      </c>
      <c r="H40" s="141"/>
    </row>
    <row r="41" spans="1:8">
      <c r="A41" s="21" t="s">
        <v>22</v>
      </c>
      <c r="B41" s="21" t="s">
        <v>22</v>
      </c>
      <c r="C41" s="44" t="s">
        <v>467</v>
      </c>
      <c r="D41" s="45">
        <v>78700</v>
      </c>
      <c r="E41" s="45">
        <v>104744</v>
      </c>
      <c r="F41" s="45">
        <v>-26044</v>
      </c>
      <c r="G41" s="148">
        <v>75.14</v>
      </c>
      <c r="H41" s="141"/>
    </row>
    <row r="42" spans="1:8">
      <c r="A42" s="21" t="s">
        <v>22</v>
      </c>
      <c r="B42" s="21" t="s">
        <v>22</v>
      </c>
      <c r="C42" s="44" t="s">
        <v>468</v>
      </c>
      <c r="D42" s="45"/>
      <c r="E42" s="45">
        <v>182527</v>
      </c>
      <c r="F42" s="45">
        <v>-182527</v>
      </c>
      <c r="G42" s="148">
        <v>0</v>
      </c>
      <c r="H42" s="141"/>
    </row>
    <row r="43" spans="1:8">
      <c r="A43" s="21" t="s">
        <v>22</v>
      </c>
      <c r="B43" s="21" t="s">
        <v>22</v>
      </c>
      <c r="C43" s="44" t="s">
        <v>469</v>
      </c>
      <c r="D43" s="45">
        <v>66582</v>
      </c>
      <c r="E43" s="45">
        <v>63993</v>
      </c>
      <c r="F43" s="45">
        <v>2589</v>
      </c>
      <c r="G43" s="148">
        <v>104.05</v>
      </c>
      <c r="H43" s="141"/>
    </row>
    <row r="44" spans="1:8">
      <c r="A44" s="21" t="s">
        <v>22</v>
      </c>
      <c r="B44" s="21" t="s">
        <v>22</v>
      </c>
      <c r="C44" s="44" t="s">
        <v>470</v>
      </c>
      <c r="D44" s="45">
        <v>8322199</v>
      </c>
      <c r="E44" s="45">
        <v>8242564</v>
      </c>
      <c r="F44" s="45">
        <v>79635</v>
      </c>
      <c r="G44" s="148">
        <v>100.97</v>
      </c>
      <c r="H44" s="141"/>
    </row>
    <row r="45" spans="1:8">
      <c r="A45" s="21"/>
      <c r="B45" s="21"/>
      <c r="C45" s="44" t="s">
        <v>557</v>
      </c>
      <c r="D45" s="45"/>
      <c r="E45" s="45">
        <v>227502</v>
      </c>
      <c r="F45" s="45">
        <v>-227502</v>
      </c>
      <c r="G45" s="148">
        <v>0</v>
      </c>
      <c r="H45" s="141"/>
    </row>
    <row r="46" spans="1:8">
      <c r="A46" s="21"/>
      <c r="B46" s="21"/>
      <c r="C46" s="44" t="s">
        <v>558</v>
      </c>
      <c r="D46" s="45"/>
      <c r="E46" s="45">
        <v>630</v>
      </c>
      <c r="F46" s="45">
        <v>-630</v>
      </c>
      <c r="G46" s="148">
        <v>0</v>
      </c>
      <c r="H46" s="141"/>
    </row>
    <row r="47" spans="1:8">
      <c r="A47" s="21" t="s">
        <v>22</v>
      </c>
      <c r="B47" s="21" t="s">
        <v>22</v>
      </c>
      <c r="C47" s="44" t="s">
        <v>473</v>
      </c>
      <c r="D47" s="45">
        <v>46803</v>
      </c>
      <c r="E47" s="45">
        <v>96562</v>
      </c>
      <c r="F47" s="45">
        <v>-49759</v>
      </c>
      <c r="G47" s="148">
        <v>48.47</v>
      </c>
      <c r="H47" s="141"/>
    </row>
    <row r="48" spans="1:8">
      <c r="A48" s="21" t="s">
        <v>22</v>
      </c>
      <c r="B48" s="21" t="s">
        <v>22</v>
      </c>
      <c r="C48" s="142" t="s">
        <v>475</v>
      </c>
      <c r="D48" s="143">
        <v>27489</v>
      </c>
      <c r="E48" s="143">
        <v>905</v>
      </c>
      <c r="F48" s="143">
        <v>26584</v>
      </c>
      <c r="G48" s="149">
        <v>3037.46</v>
      </c>
      <c r="H48" s="144"/>
    </row>
    <row r="49" spans="1:8">
      <c r="A49" s="21" t="s">
        <v>22</v>
      </c>
      <c r="B49" s="21" t="s">
        <v>22</v>
      </c>
      <c r="C49" s="40" t="s">
        <v>97</v>
      </c>
      <c r="D49" s="41">
        <v>23373853</v>
      </c>
      <c r="E49" s="41">
        <v>24353392</v>
      </c>
      <c r="F49" s="41">
        <v>-979539</v>
      </c>
      <c r="G49" s="147">
        <v>95.98</v>
      </c>
      <c r="H49" s="140"/>
    </row>
    <row r="50" spans="1:8">
      <c r="A50" s="21" t="s">
        <v>22</v>
      </c>
      <c r="B50" s="21" t="s">
        <v>22</v>
      </c>
      <c r="C50" s="44" t="s">
        <v>476</v>
      </c>
      <c r="D50" s="45">
        <v>1458459</v>
      </c>
      <c r="E50" s="45">
        <v>1568593</v>
      </c>
      <c r="F50" s="45">
        <v>-110134</v>
      </c>
      <c r="G50" s="148">
        <v>92.98</v>
      </c>
      <c r="H50" s="141"/>
    </row>
    <row r="51" spans="1:8">
      <c r="A51" s="21" t="s">
        <v>22</v>
      </c>
      <c r="B51" s="21" t="s">
        <v>22</v>
      </c>
      <c r="C51" s="44" t="s">
        <v>559</v>
      </c>
      <c r="D51" s="45">
        <v>258540</v>
      </c>
      <c r="E51" s="45">
        <v>440834</v>
      </c>
      <c r="F51" s="45">
        <v>-182294</v>
      </c>
      <c r="G51" s="148">
        <v>58.65</v>
      </c>
      <c r="H51" s="141"/>
    </row>
    <row r="52" spans="1:8">
      <c r="A52" s="21" t="s">
        <v>22</v>
      </c>
      <c r="B52" s="21" t="s">
        <v>22</v>
      </c>
      <c r="C52" s="44" t="s">
        <v>478</v>
      </c>
      <c r="D52" s="45">
        <v>0</v>
      </c>
      <c r="E52" s="45">
        <v>61200</v>
      </c>
      <c r="F52" s="45">
        <v>-61200</v>
      </c>
      <c r="G52" s="148">
        <v>0</v>
      </c>
      <c r="H52" s="141"/>
    </row>
    <row r="53" spans="1:8">
      <c r="A53" s="21" t="s">
        <v>22</v>
      </c>
      <c r="B53" s="21" t="s">
        <v>22</v>
      </c>
      <c r="C53" s="44" t="s">
        <v>479</v>
      </c>
      <c r="D53" s="45">
        <v>785812</v>
      </c>
      <c r="E53" s="45">
        <v>457232</v>
      </c>
      <c r="F53" s="45">
        <v>328580</v>
      </c>
      <c r="G53" s="148">
        <v>171.86</v>
      </c>
      <c r="H53" s="141"/>
    </row>
    <row r="54" spans="1:8">
      <c r="A54" s="21" t="s">
        <v>22</v>
      </c>
      <c r="B54" s="21" t="s">
        <v>22</v>
      </c>
      <c r="C54" s="44" t="s">
        <v>480</v>
      </c>
      <c r="D54" s="45">
        <v>759826</v>
      </c>
      <c r="E54" s="45">
        <v>604154</v>
      </c>
      <c r="F54" s="45">
        <v>155672</v>
      </c>
      <c r="G54" s="148">
        <v>125.77</v>
      </c>
      <c r="H54" s="141"/>
    </row>
    <row r="55" spans="1:8">
      <c r="A55" s="21" t="s">
        <v>22</v>
      </c>
      <c r="B55" s="21" t="s">
        <v>22</v>
      </c>
      <c r="C55" s="44" t="s">
        <v>468</v>
      </c>
      <c r="D55" s="45">
        <v>705130</v>
      </c>
      <c r="E55" s="45">
        <v>845103</v>
      </c>
      <c r="F55" s="45">
        <v>-139973</v>
      </c>
      <c r="G55" s="148">
        <v>83.44</v>
      </c>
      <c r="H55" s="141"/>
    </row>
    <row r="56" spans="1:8">
      <c r="A56" s="21" t="s">
        <v>22</v>
      </c>
      <c r="B56" s="21" t="s">
        <v>22</v>
      </c>
      <c r="C56" s="44" t="s">
        <v>460</v>
      </c>
      <c r="D56" s="45">
        <v>836272</v>
      </c>
      <c r="E56" s="45">
        <v>1192884</v>
      </c>
      <c r="F56" s="45">
        <v>-356612</v>
      </c>
      <c r="G56" s="148">
        <v>70.11</v>
      </c>
      <c r="H56" s="141"/>
    </row>
    <row r="57" spans="1:8">
      <c r="A57" s="21" t="s">
        <v>22</v>
      </c>
      <c r="B57" s="21" t="s">
        <v>22</v>
      </c>
      <c r="C57" s="44" t="s">
        <v>461</v>
      </c>
      <c r="D57" s="45">
        <v>349168</v>
      </c>
      <c r="E57" s="45">
        <v>447802</v>
      </c>
      <c r="F57" s="45">
        <v>-98634</v>
      </c>
      <c r="G57" s="148">
        <v>77.97</v>
      </c>
      <c r="H57" s="141"/>
    </row>
    <row r="58" spans="1:8">
      <c r="A58" s="21" t="s">
        <v>22</v>
      </c>
      <c r="B58" s="21" t="s">
        <v>22</v>
      </c>
      <c r="C58" s="44" t="s">
        <v>471</v>
      </c>
      <c r="D58" s="45">
        <v>1055908</v>
      </c>
      <c r="E58" s="45">
        <v>678899</v>
      </c>
      <c r="F58" s="45">
        <v>377009</v>
      </c>
      <c r="G58" s="148">
        <v>155.53</v>
      </c>
      <c r="H58" s="141"/>
    </row>
    <row r="59" spans="1:8">
      <c r="A59" s="21" t="s">
        <v>22</v>
      </c>
      <c r="B59" s="21" t="s">
        <v>22</v>
      </c>
      <c r="C59" s="44" t="s">
        <v>469</v>
      </c>
      <c r="D59" s="45">
        <v>2097936</v>
      </c>
      <c r="E59" s="45">
        <v>2330006</v>
      </c>
      <c r="F59" s="45">
        <v>-232070</v>
      </c>
      <c r="G59" s="148">
        <v>90.04</v>
      </c>
      <c r="H59" s="141"/>
    </row>
    <row r="60" spans="1:8">
      <c r="A60" s="21" t="s">
        <v>22</v>
      </c>
      <c r="B60" s="21" t="s">
        <v>22</v>
      </c>
      <c r="C60" s="44" t="s">
        <v>481</v>
      </c>
      <c r="D60" s="45">
        <v>5251</v>
      </c>
      <c r="E60" s="45">
        <v>7871</v>
      </c>
      <c r="F60" s="45">
        <v>-2620</v>
      </c>
      <c r="G60" s="148">
        <v>66.709999999999994</v>
      </c>
      <c r="H60" s="141"/>
    </row>
    <row r="61" spans="1:8">
      <c r="A61" s="21"/>
      <c r="B61" s="21"/>
      <c r="C61" s="44" t="s">
        <v>482</v>
      </c>
      <c r="D61" s="45">
        <v>48600</v>
      </c>
      <c r="E61" s="45"/>
      <c r="F61" s="45">
        <v>48600</v>
      </c>
      <c r="G61" s="148"/>
      <c r="H61" s="141"/>
    </row>
    <row r="62" spans="1:8">
      <c r="A62" s="21"/>
      <c r="B62" s="21"/>
      <c r="C62" s="44" t="s">
        <v>560</v>
      </c>
      <c r="D62" s="45">
        <v>2929026</v>
      </c>
      <c r="E62" s="45">
        <v>2326529</v>
      </c>
      <c r="F62" s="45">
        <v>602497</v>
      </c>
      <c r="G62" s="148">
        <v>125.9</v>
      </c>
      <c r="H62" s="141"/>
    </row>
    <row r="63" spans="1:8">
      <c r="A63" s="21" t="s">
        <v>22</v>
      </c>
      <c r="B63" s="21" t="s">
        <v>22</v>
      </c>
      <c r="C63" s="44" t="s">
        <v>472</v>
      </c>
      <c r="D63" s="45">
        <v>416442</v>
      </c>
      <c r="E63" s="45">
        <v>367842</v>
      </c>
      <c r="F63" s="45">
        <v>48600</v>
      </c>
      <c r="G63" s="148">
        <v>113.21</v>
      </c>
      <c r="H63" s="141"/>
    </row>
    <row r="64" spans="1:8">
      <c r="A64" s="21" t="s">
        <v>22</v>
      </c>
      <c r="B64" s="21" t="s">
        <v>22</v>
      </c>
      <c r="C64" s="44" t="s">
        <v>463</v>
      </c>
      <c r="D64" s="45">
        <v>1846720</v>
      </c>
      <c r="E64" s="45">
        <v>2328468</v>
      </c>
      <c r="F64" s="45">
        <v>-481748</v>
      </c>
      <c r="G64" s="148">
        <v>79.31</v>
      </c>
      <c r="H64" s="141"/>
    </row>
    <row r="65" spans="1:8">
      <c r="A65" s="21" t="s">
        <v>22</v>
      </c>
      <c r="B65" s="21" t="s">
        <v>22</v>
      </c>
      <c r="C65" s="44" t="s">
        <v>464</v>
      </c>
      <c r="D65" s="45">
        <v>6416678</v>
      </c>
      <c r="E65" s="45">
        <v>6769940</v>
      </c>
      <c r="F65" s="45">
        <v>-353262</v>
      </c>
      <c r="G65" s="148">
        <v>94.78</v>
      </c>
      <c r="H65" s="141"/>
    </row>
    <row r="66" spans="1:8">
      <c r="A66" s="21" t="s">
        <v>22</v>
      </c>
      <c r="B66" s="21" t="s">
        <v>22</v>
      </c>
      <c r="C66" s="44" t="s">
        <v>483</v>
      </c>
      <c r="D66" s="45">
        <v>2692931</v>
      </c>
      <c r="E66" s="45">
        <v>3493210</v>
      </c>
      <c r="F66" s="45">
        <v>-800279</v>
      </c>
      <c r="G66" s="148">
        <v>77.09</v>
      </c>
      <c r="H66" s="141"/>
    </row>
    <row r="67" spans="1:8">
      <c r="A67" s="21" t="s">
        <v>22</v>
      </c>
      <c r="B67" s="21" t="s">
        <v>22</v>
      </c>
      <c r="C67" s="44" t="s">
        <v>484</v>
      </c>
      <c r="D67" s="45">
        <v>171000</v>
      </c>
      <c r="E67" s="45">
        <v>85600</v>
      </c>
      <c r="F67" s="45">
        <v>85400</v>
      </c>
      <c r="G67" s="148">
        <v>199.77</v>
      </c>
      <c r="H67" s="141"/>
    </row>
    <row r="68" spans="1:8">
      <c r="A68" s="21" t="s">
        <v>22</v>
      </c>
      <c r="B68" s="21" t="s">
        <v>22</v>
      </c>
      <c r="C68" s="44" t="s">
        <v>485</v>
      </c>
      <c r="D68" s="45">
        <v>395604</v>
      </c>
      <c r="E68" s="45">
        <v>280800</v>
      </c>
      <c r="F68" s="45">
        <v>114804</v>
      </c>
      <c r="G68" s="148">
        <v>140.88</v>
      </c>
      <c r="H68" s="141"/>
    </row>
    <row r="69" spans="1:8">
      <c r="A69" s="21" t="s">
        <v>22</v>
      </c>
      <c r="B69" s="21" t="s">
        <v>22</v>
      </c>
      <c r="C69" s="44" t="s">
        <v>486</v>
      </c>
      <c r="D69" s="45"/>
      <c r="E69" s="45">
        <v>2125</v>
      </c>
      <c r="F69" s="45">
        <v>-2125</v>
      </c>
      <c r="G69" s="148">
        <v>0</v>
      </c>
      <c r="H69" s="141"/>
    </row>
    <row r="70" spans="1:8">
      <c r="A70" s="21" t="s">
        <v>22</v>
      </c>
      <c r="B70" s="21" t="s">
        <v>22</v>
      </c>
      <c r="C70" s="157" t="s">
        <v>487</v>
      </c>
      <c r="D70" s="145">
        <v>124300</v>
      </c>
      <c r="E70" s="145">
        <v>64300</v>
      </c>
      <c r="F70" s="145">
        <v>60000</v>
      </c>
      <c r="G70" s="154">
        <v>193.31</v>
      </c>
      <c r="H70" s="155"/>
    </row>
    <row r="71" spans="1:8">
      <c r="A71" s="21"/>
      <c r="B71" s="21"/>
      <c r="C71" s="142" t="s">
        <v>561</v>
      </c>
      <c r="D71" s="143">
        <v>20250</v>
      </c>
      <c r="E71" s="143"/>
      <c r="F71" s="143">
        <v>20250</v>
      </c>
      <c r="G71" s="149"/>
      <c r="H71" s="144"/>
    </row>
    <row r="72" spans="1:8">
      <c r="A72" s="21" t="s">
        <v>22</v>
      </c>
      <c r="B72" s="21" t="s">
        <v>22</v>
      </c>
      <c r="C72" s="40" t="s">
        <v>100</v>
      </c>
      <c r="D72" s="41">
        <v>793299</v>
      </c>
      <c r="E72" s="41">
        <v>710327</v>
      </c>
      <c r="F72" s="41">
        <v>82972</v>
      </c>
      <c r="G72" s="147">
        <v>111.68</v>
      </c>
      <c r="H72" s="140"/>
    </row>
    <row r="73" spans="1:8">
      <c r="A73" s="21" t="s">
        <v>22</v>
      </c>
      <c r="B73" s="21" t="s">
        <v>22</v>
      </c>
      <c r="C73" s="142" t="s">
        <v>490</v>
      </c>
      <c r="D73" s="143">
        <v>793299</v>
      </c>
      <c r="E73" s="143">
        <v>710327</v>
      </c>
      <c r="F73" s="143">
        <v>82972</v>
      </c>
      <c r="G73" s="149">
        <v>111.68</v>
      </c>
      <c r="H73" s="144"/>
    </row>
    <row r="74" spans="1:8">
      <c r="A74" s="21" t="s">
        <v>22</v>
      </c>
      <c r="B74" s="21" t="s">
        <v>22</v>
      </c>
      <c r="C74" s="18" t="s">
        <v>102</v>
      </c>
      <c r="D74" s="19">
        <v>2177645</v>
      </c>
      <c r="E74" s="19">
        <v>2177645</v>
      </c>
      <c r="F74" s="19"/>
      <c r="G74" s="151">
        <v>100</v>
      </c>
      <c r="H74" s="20"/>
    </row>
    <row r="75" spans="1:8">
      <c r="A75" s="21" t="s">
        <v>22</v>
      </c>
      <c r="B75" s="22" t="s">
        <v>22</v>
      </c>
      <c r="C75" s="23" t="s">
        <v>105</v>
      </c>
      <c r="D75" s="24">
        <v>251017479</v>
      </c>
      <c r="E75" s="24">
        <v>257720403</v>
      </c>
      <c r="F75" s="24">
        <v>-6702924</v>
      </c>
      <c r="G75" s="150">
        <v>97.4</v>
      </c>
      <c r="H75" s="25"/>
    </row>
    <row r="76" spans="1:8">
      <c r="A76" s="22" t="s">
        <v>22</v>
      </c>
      <c r="B76" s="166" t="s">
        <v>106</v>
      </c>
      <c r="C76" s="167"/>
      <c r="D76" s="24">
        <v>-1819656</v>
      </c>
      <c r="E76" s="24">
        <v>-8703117</v>
      </c>
      <c r="F76" s="24">
        <v>6883461</v>
      </c>
      <c r="G76" s="150">
        <v>20.91</v>
      </c>
      <c r="H76" s="25"/>
    </row>
    <row r="77" spans="1:8">
      <c r="A77" s="172" t="s">
        <v>562</v>
      </c>
      <c r="B77" s="17" t="s">
        <v>16</v>
      </c>
      <c r="C77" s="18" t="s">
        <v>108</v>
      </c>
      <c r="D77" s="19">
        <v>3735</v>
      </c>
      <c r="E77" s="19">
        <v>7684</v>
      </c>
      <c r="F77" s="19">
        <v>-3949</v>
      </c>
      <c r="G77" s="151">
        <v>48.61</v>
      </c>
      <c r="H77" s="20"/>
    </row>
    <row r="78" spans="1:8">
      <c r="A78" s="168"/>
      <c r="B78" s="21" t="s">
        <v>77</v>
      </c>
      <c r="C78" s="40" t="s">
        <v>109</v>
      </c>
      <c r="D78" s="41">
        <v>211271</v>
      </c>
      <c r="E78" s="41">
        <v>200000</v>
      </c>
      <c r="F78" s="41">
        <v>11271</v>
      </c>
      <c r="G78" s="147">
        <v>105.64</v>
      </c>
      <c r="H78" s="140"/>
    </row>
    <row r="79" spans="1:8">
      <c r="A79" s="168"/>
      <c r="B79" s="21"/>
      <c r="C79" s="42" t="s">
        <v>563</v>
      </c>
      <c r="D79" s="43"/>
      <c r="E79" s="43">
        <v>5000</v>
      </c>
      <c r="F79" s="43">
        <v>-5000</v>
      </c>
      <c r="G79" s="159">
        <v>0</v>
      </c>
      <c r="H79" s="158"/>
    </row>
    <row r="80" spans="1:8">
      <c r="A80" s="168"/>
      <c r="B80" s="21" t="s">
        <v>22</v>
      </c>
      <c r="C80" s="157" t="s">
        <v>448</v>
      </c>
      <c r="D80" s="145">
        <v>211271</v>
      </c>
      <c r="E80" s="145">
        <v>227440</v>
      </c>
      <c r="F80" s="145">
        <v>16271</v>
      </c>
      <c r="G80" s="154">
        <v>108.34</v>
      </c>
      <c r="H80" s="155"/>
    </row>
    <row r="81" spans="1:8">
      <c r="A81" s="168"/>
      <c r="B81" s="22" t="s">
        <v>22</v>
      </c>
      <c r="C81" s="36" t="s">
        <v>110</v>
      </c>
      <c r="D81" s="19">
        <v>215006</v>
      </c>
      <c r="E81" s="19">
        <v>207684</v>
      </c>
      <c r="F81" s="19">
        <v>7322</v>
      </c>
      <c r="G81" s="151">
        <v>103.53</v>
      </c>
      <c r="H81" s="20"/>
    </row>
    <row r="82" spans="1:8">
      <c r="A82" s="168"/>
      <c r="B82" s="21" t="s">
        <v>93</v>
      </c>
      <c r="C82" s="36"/>
      <c r="D82" s="19"/>
      <c r="E82" s="19"/>
      <c r="F82" s="19"/>
      <c r="G82" s="151"/>
      <c r="H82" s="20"/>
    </row>
    <row r="83" spans="1:8">
      <c r="A83" s="168"/>
      <c r="B83" s="22" t="s">
        <v>95</v>
      </c>
      <c r="C83" s="23" t="s">
        <v>111</v>
      </c>
      <c r="D83" s="24">
        <v>0</v>
      </c>
      <c r="E83" s="24">
        <v>0</v>
      </c>
      <c r="F83" s="24">
        <v>0</v>
      </c>
      <c r="G83" s="150"/>
      <c r="H83" s="25"/>
    </row>
    <row r="84" spans="1:8">
      <c r="A84" s="169"/>
      <c r="B84" s="166" t="s">
        <v>112</v>
      </c>
      <c r="C84" s="167"/>
      <c r="D84" s="24">
        <v>215006</v>
      </c>
      <c r="E84" s="24">
        <v>207684</v>
      </c>
      <c r="F84" s="24">
        <v>7322</v>
      </c>
      <c r="G84" s="150">
        <v>103.53</v>
      </c>
      <c r="H84" s="25"/>
    </row>
    <row r="85" spans="1:8">
      <c r="A85" s="174" t="s">
        <v>113</v>
      </c>
      <c r="B85" s="175"/>
      <c r="C85" s="176"/>
      <c r="D85" s="19">
        <v>-1604650</v>
      </c>
      <c r="E85" s="19">
        <v>-8495433</v>
      </c>
      <c r="F85" s="19">
        <v>6890783</v>
      </c>
      <c r="G85" s="151">
        <v>18.89</v>
      </c>
      <c r="H85" s="20"/>
    </row>
    <row r="86" spans="1:8">
      <c r="A86" s="17" t="s">
        <v>114</v>
      </c>
      <c r="B86" s="17" t="s">
        <v>16</v>
      </c>
      <c r="C86" s="40" t="s">
        <v>564</v>
      </c>
      <c r="D86" s="41">
        <v>19999</v>
      </c>
      <c r="E86" s="41"/>
      <c r="F86" s="41">
        <v>19999</v>
      </c>
      <c r="G86" s="147"/>
      <c r="H86" s="140"/>
    </row>
    <row r="87" spans="1:8">
      <c r="A87" s="21" t="s">
        <v>116</v>
      </c>
      <c r="B87" s="21" t="s">
        <v>77</v>
      </c>
      <c r="C87" s="142" t="s">
        <v>565</v>
      </c>
      <c r="D87" s="143">
        <v>19999</v>
      </c>
      <c r="E87" s="143"/>
      <c r="F87" s="143">
        <v>19999</v>
      </c>
      <c r="G87" s="149"/>
      <c r="H87" s="144"/>
    </row>
    <row r="88" spans="1:8">
      <c r="A88" s="21" t="s">
        <v>85</v>
      </c>
      <c r="B88" s="22" t="s">
        <v>22</v>
      </c>
      <c r="C88" s="23" t="s">
        <v>118</v>
      </c>
      <c r="D88" s="24">
        <v>19999</v>
      </c>
      <c r="E88" s="24"/>
      <c r="F88" s="24">
        <v>19999</v>
      </c>
      <c r="G88" s="150"/>
      <c r="H88" s="25"/>
    </row>
    <row r="89" spans="1:8">
      <c r="A89" s="21" t="s">
        <v>87</v>
      </c>
      <c r="B89" s="21" t="s">
        <v>93</v>
      </c>
      <c r="C89" s="40" t="s">
        <v>119</v>
      </c>
      <c r="D89" s="41"/>
      <c r="E89" s="41">
        <v>1</v>
      </c>
      <c r="F89" s="41">
        <v>-1</v>
      </c>
      <c r="G89" s="147">
        <v>0</v>
      </c>
      <c r="H89" s="140"/>
    </row>
    <row r="90" spans="1:8">
      <c r="A90" s="21" t="s">
        <v>89</v>
      </c>
      <c r="B90" s="21" t="s">
        <v>95</v>
      </c>
      <c r="C90" s="142" t="s">
        <v>500</v>
      </c>
      <c r="D90" s="143"/>
      <c r="E90" s="143">
        <v>1</v>
      </c>
      <c r="F90" s="143">
        <v>-1</v>
      </c>
      <c r="G90" s="149">
        <v>0</v>
      </c>
      <c r="H90" s="144"/>
    </row>
    <row r="91" spans="1:8">
      <c r="A91" s="21" t="s">
        <v>91</v>
      </c>
      <c r="B91" s="21" t="s">
        <v>22</v>
      </c>
      <c r="C91" s="18" t="s">
        <v>566</v>
      </c>
      <c r="D91" s="19">
        <v>340000</v>
      </c>
      <c r="E91" s="19">
        <v>3340000</v>
      </c>
      <c r="F91" s="19">
        <v>-3000000</v>
      </c>
      <c r="G91" s="151">
        <v>10.18</v>
      </c>
      <c r="H91" s="20"/>
    </row>
    <row r="92" spans="1:8">
      <c r="A92" s="21" t="s">
        <v>22</v>
      </c>
      <c r="B92" s="22" t="s">
        <v>22</v>
      </c>
      <c r="C92" s="23" t="s">
        <v>121</v>
      </c>
      <c r="D92" s="24">
        <v>340000</v>
      </c>
      <c r="E92" s="24">
        <v>3340001</v>
      </c>
      <c r="F92" s="24">
        <v>-3000001</v>
      </c>
      <c r="G92" s="150">
        <v>10.18</v>
      </c>
      <c r="H92" s="25"/>
    </row>
    <row r="93" spans="1:8">
      <c r="A93" s="22" t="s">
        <v>22</v>
      </c>
      <c r="B93" s="166" t="s">
        <v>122</v>
      </c>
      <c r="C93" s="167"/>
      <c r="D93" s="24">
        <v>-320001</v>
      </c>
      <c r="E93" s="24">
        <v>-3340001</v>
      </c>
      <c r="F93" s="24">
        <v>3020000</v>
      </c>
      <c r="G93" s="150">
        <v>9.58</v>
      </c>
      <c r="H93" s="25"/>
    </row>
    <row r="94" spans="1:8">
      <c r="A94" s="174" t="s">
        <v>123</v>
      </c>
      <c r="B94" s="175"/>
      <c r="C94" s="176"/>
      <c r="D94" s="19">
        <v>-1924651</v>
      </c>
      <c r="E94" s="19">
        <v>-11835434</v>
      </c>
      <c r="F94" s="19">
        <v>9910783</v>
      </c>
      <c r="G94" s="151">
        <v>16.260000000000002</v>
      </c>
      <c r="H94" s="20"/>
    </row>
    <row r="95" spans="1:8">
      <c r="A95" s="268" t="s">
        <v>567</v>
      </c>
      <c r="B95" s="174" t="s">
        <v>125</v>
      </c>
      <c r="C95" s="176"/>
      <c r="D95" s="19">
        <v>30280465</v>
      </c>
      <c r="E95" s="19">
        <v>42120607</v>
      </c>
      <c r="F95" s="19">
        <v>-11840142</v>
      </c>
      <c r="G95" s="151">
        <v>71.89</v>
      </c>
      <c r="H95" s="20"/>
    </row>
    <row r="96" spans="1:8">
      <c r="A96" s="269"/>
      <c r="B96" s="174" t="s">
        <v>126</v>
      </c>
      <c r="C96" s="176"/>
      <c r="D96" s="19">
        <v>28355814</v>
      </c>
      <c r="E96" s="19">
        <v>30285173</v>
      </c>
      <c r="F96" s="19">
        <v>-1929359</v>
      </c>
      <c r="G96" s="151">
        <v>93.63</v>
      </c>
      <c r="H96" s="20"/>
    </row>
    <row r="97" spans="1:8">
      <c r="A97" s="269"/>
      <c r="B97" s="178" t="s">
        <v>127</v>
      </c>
      <c r="C97" s="179"/>
      <c r="D97" s="19">
        <v>0</v>
      </c>
      <c r="E97" s="19">
        <v>0</v>
      </c>
      <c r="F97" s="19">
        <v>0</v>
      </c>
      <c r="G97" s="151"/>
      <c r="H97" s="20"/>
    </row>
    <row r="98" spans="1:8">
      <c r="A98" s="269"/>
      <c r="B98" s="261" t="s">
        <v>128</v>
      </c>
      <c r="C98" s="262"/>
      <c r="D98" s="41">
        <v>0</v>
      </c>
      <c r="E98" s="41">
        <v>0</v>
      </c>
      <c r="F98" s="41">
        <v>0</v>
      </c>
      <c r="G98" s="147"/>
      <c r="H98" s="140"/>
    </row>
    <row r="99" spans="1:8">
      <c r="A99" s="269"/>
      <c r="B99" s="261" t="s">
        <v>129</v>
      </c>
      <c r="C99" s="262"/>
      <c r="D99" s="41">
        <v>0</v>
      </c>
      <c r="E99" s="41">
        <v>0</v>
      </c>
      <c r="F99" s="41">
        <v>0</v>
      </c>
      <c r="G99" s="147"/>
      <c r="H99" s="140"/>
    </row>
    <row r="100" spans="1:8">
      <c r="A100" s="269"/>
      <c r="B100" s="261" t="s">
        <v>130</v>
      </c>
      <c r="C100" s="262"/>
      <c r="D100" s="41">
        <v>3527</v>
      </c>
      <c r="E100" s="41">
        <v>4708</v>
      </c>
      <c r="F100" s="41">
        <v>-1181</v>
      </c>
      <c r="G100" s="147">
        <v>74.92</v>
      </c>
      <c r="H100" s="140"/>
    </row>
    <row r="101" spans="1:8">
      <c r="A101" s="269"/>
      <c r="B101" s="263" t="s">
        <v>568</v>
      </c>
      <c r="C101" s="264"/>
      <c r="D101" s="145">
        <v>3527</v>
      </c>
      <c r="E101" s="145">
        <v>4708</v>
      </c>
      <c r="F101" s="145">
        <v>-1181</v>
      </c>
      <c r="G101" s="154">
        <v>74.92</v>
      </c>
      <c r="H101" s="155"/>
    </row>
    <row r="102" spans="1:8">
      <c r="A102" s="270"/>
      <c r="B102" s="174" t="s">
        <v>131</v>
      </c>
      <c r="C102" s="176"/>
      <c r="D102" s="19">
        <v>28352287</v>
      </c>
      <c r="E102" s="19">
        <v>30280465</v>
      </c>
      <c r="F102" s="19">
        <v>-1928178</v>
      </c>
      <c r="G102" s="151">
        <v>93.63</v>
      </c>
      <c r="H102" s="20"/>
    </row>
  </sheetData>
  <sheetProtection password="C4AD" sheet="1" objects="1" scenarios="1" formatCells="0" formatColumns="0" formatRows="0" insertColumns="0" insertRows="0" deleteColumns="0" deleteRows="0"/>
  <mergeCells count="15">
    <mergeCell ref="A94:C94"/>
    <mergeCell ref="B76:C76"/>
    <mergeCell ref="A77:A84"/>
    <mergeCell ref="B84:C84"/>
    <mergeCell ref="A85:C85"/>
    <mergeCell ref="B93:C93"/>
    <mergeCell ref="A95:A102"/>
    <mergeCell ref="B95:C95"/>
    <mergeCell ref="B96:C96"/>
    <mergeCell ref="B97:C97"/>
    <mergeCell ref="B98:C98"/>
    <mergeCell ref="B99:C99"/>
    <mergeCell ref="B100:C100"/>
    <mergeCell ref="B101:C101"/>
    <mergeCell ref="B102:C102"/>
  </mergeCells>
  <phoneticPr fontId="2"/>
  <pageMargins left="0.58333333333333337" right="0.30555555555555558" top="0.75" bottom="0.75" header="0" footer="0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view="pageBreakPreview" zoomScale="60" zoomScaleNormal="110" workbookViewId="0">
      <selection activeCell="C17" sqref="C17"/>
    </sheetView>
  </sheetViews>
  <sheetFormatPr defaultRowHeight="13.5"/>
  <cols>
    <col min="1" max="1" width="30.625" customWidth="1"/>
    <col min="2" max="4" width="12.625" customWidth="1"/>
    <col min="5" max="5" width="30.625" customWidth="1"/>
    <col min="6" max="8" width="12.625" customWidth="1"/>
  </cols>
  <sheetData>
    <row r="1" spans="1:8" ht="61.7" customHeight="1"/>
    <row r="2" spans="1:8" ht="23.25" customHeight="1"/>
    <row r="3" spans="1:8" ht="10.5" customHeight="1"/>
    <row r="4" spans="1:8">
      <c r="A4" s="182" t="s">
        <v>132</v>
      </c>
      <c r="B4" s="176"/>
      <c r="C4" s="176"/>
      <c r="D4" s="176"/>
      <c r="E4" s="174" t="s">
        <v>133</v>
      </c>
      <c r="F4" s="175"/>
      <c r="G4" s="175"/>
      <c r="H4" s="176"/>
    </row>
    <row r="5" spans="1:8">
      <c r="A5" s="36" t="s">
        <v>134</v>
      </c>
      <c r="B5" s="37" t="s">
        <v>135</v>
      </c>
      <c r="C5" s="37" t="s">
        <v>136</v>
      </c>
      <c r="D5" s="37" t="s">
        <v>137</v>
      </c>
      <c r="E5" s="15" t="s">
        <v>134</v>
      </c>
      <c r="F5" s="37" t="s">
        <v>135</v>
      </c>
      <c r="G5" s="37" t="s">
        <v>136</v>
      </c>
      <c r="H5" s="37" t="s">
        <v>137</v>
      </c>
    </row>
    <row r="6" spans="1:8">
      <c r="A6" s="18" t="s">
        <v>138</v>
      </c>
      <c r="B6" s="19">
        <v>31502793</v>
      </c>
      <c r="C6" s="19">
        <v>35772053</v>
      </c>
      <c r="D6" s="19">
        <v>-4269260</v>
      </c>
      <c r="E6" s="18" t="s">
        <v>139</v>
      </c>
      <c r="F6" s="19">
        <v>8694741</v>
      </c>
      <c r="G6" s="19">
        <v>13213469</v>
      </c>
      <c r="H6" s="19">
        <v>-4518728</v>
      </c>
    </row>
    <row r="7" spans="1:8">
      <c r="A7" s="38" t="s">
        <v>140</v>
      </c>
      <c r="B7" s="39">
        <v>2185425</v>
      </c>
      <c r="C7" s="39">
        <v>7039905</v>
      </c>
      <c r="D7" s="39">
        <v>-4854480</v>
      </c>
      <c r="E7" s="38" t="s">
        <v>141</v>
      </c>
      <c r="F7" s="39">
        <v>8694741</v>
      </c>
      <c r="G7" s="39">
        <v>13213469</v>
      </c>
      <c r="H7" s="39">
        <v>-4518728</v>
      </c>
    </row>
    <row r="8" spans="1:8">
      <c r="A8" s="26" t="s">
        <v>142</v>
      </c>
      <c r="B8" s="24">
        <v>29317368</v>
      </c>
      <c r="C8" s="24">
        <v>28732148</v>
      </c>
      <c r="D8" s="24">
        <v>585220</v>
      </c>
      <c r="E8" s="26" t="s">
        <v>22</v>
      </c>
      <c r="F8" s="24"/>
      <c r="G8" s="24"/>
      <c r="H8" s="24"/>
    </row>
    <row r="9" spans="1:8">
      <c r="A9" s="18" t="s">
        <v>147</v>
      </c>
      <c r="B9" s="19">
        <v>55211077</v>
      </c>
      <c r="C9" s="19">
        <v>57781621</v>
      </c>
      <c r="D9" s="19">
        <v>-2570544</v>
      </c>
      <c r="E9" s="18" t="s">
        <v>148</v>
      </c>
      <c r="F9" s="19">
        <v>30836470</v>
      </c>
      <c r="G9" s="19">
        <v>31232895</v>
      </c>
      <c r="H9" s="19">
        <v>-396425</v>
      </c>
    </row>
    <row r="10" spans="1:8">
      <c r="A10" s="40" t="s">
        <v>157</v>
      </c>
      <c r="B10" s="41">
        <v>55211077</v>
      </c>
      <c r="C10" s="41">
        <v>57781621</v>
      </c>
      <c r="D10" s="41">
        <v>-2570544</v>
      </c>
      <c r="E10" s="18" t="s">
        <v>150</v>
      </c>
      <c r="F10" s="19">
        <v>30836470</v>
      </c>
      <c r="G10" s="19">
        <v>31232895</v>
      </c>
      <c r="H10" s="19">
        <v>-396425</v>
      </c>
    </row>
    <row r="11" spans="1:8">
      <c r="A11" s="38" t="s">
        <v>162</v>
      </c>
      <c r="B11" s="39">
        <v>219351</v>
      </c>
      <c r="C11" s="39">
        <v>366203</v>
      </c>
      <c r="D11" s="39">
        <v>-146852</v>
      </c>
      <c r="E11" s="36" t="s">
        <v>152</v>
      </c>
      <c r="F11" s="19">
        <v>39531211</v>
      </c>
      <c r="G11" s="19">
        <v>44446364</v>
      </c>
      <c r="H11" s="19">
        <v>-4915153</v>
      </c>
    </row>
    <row r="12" spans="1:8">
      <c r="A12" s="38" t="s">
        <v>164</v>
      </c>
      <c r="B12" s="39">
        <v>5</v>
      </c>
      <c r="C12" s="39">
        <v>6</v>
      </c>
      <c r="D12" s="39">
        <v>-1</v>
      </c>
      <c r="E12" s="182" t="s">
        <v>154</v>
      </c>
      <c r="F12" s="182"/>
      <c r="G12" s="182"/>
      <c r="H12" s="182"/>
    </row>
    <row r="13" spans="1:8">
      <c r="A13" s="38" t="s">
        <v>166</v>
      </c>
      <c r="B13" s="39">
        <v>207145</v>
      </c>
      <c r="C13" s="39">
        <v>318789</v>
      </c>
      <c r="D13" s="39">
        <v>-111644</v>
      </c>
      <c r="E13" s="18" t="s">
        <v>167</v>
      </c>
      <c r="F13" s="19">
        <v>18830372</v>
      </c>
      <c r="G13" s="19">
        <v>18826845</v>
      </c>
      <c r="H13" s="19">
        <v>3527</v>
      </c>
    </row>
    <row r="14" spans="1:8">
      <c r="A14" s="38" t="s">
        <v>168</v>
      </c>
      <c r="B14" s="39">
        <v>5117734</v>
      </c>
      <c r="C14" s="39">
        <v>7036883</v>
      </c>
      <c r="D14" s="39">
        <v>-1919149</v>
      </c>
      <c r="E14" s="18" t="s">
        <v>175</v>
      </c>
      <c r="F14" s="19">
        <v>18830372</v>
      </c>
      <c r="G14" s="19">
        <v>18826845</v>
      </c>
      <c r="H14" s="19">
        <v>3527</v>
      </c>
    </row>
    <row r="15" spans="1:8">
      <c r="A15" s="38" t="s">
        <v>172</v>
      </c>
      <c r="B15" s="39">
        <v>30836470</v>
      </c>
      <c r="C15" s="39">
        <v>31232895</v>
      </c>
      <c r="D15" s="39">
        <v>-396425</v>
      </c>
      <c r="E15" s="18" t="s">
        <v>187</v>
      </c>
      <c r="F15" s="19">
        <v>28352287</v>
      </c>
      <c r="G15" s="19">
        <v>30280465</v>
      </c>
      <c r="H15" s="19">
        <v>-1928178</v>
      </c>
    </row>
    <row r="16" spans="1:8">
      <c r="A16" s="38" t="s">
        <v>184</v>
      </c>
      <c r="B16" s="39">
        <v>18830372</v>
      </c>
      <c r="C16" s="39">
        <v>18826845</v>
      </c>
      <c r="D16" s="39">
        <v>3527</v>
      </c>
      <c r="E16" s="18" t="s">
        <v>189</v>
      </c>
      <c r="F16" s="19">
        <v>-1924651</v>
      </c>
      <c r="G16" s="19">
        <v>-11835434</v>
      </c>
      <c r="H16" s="19">
        <v>9910783</v>
      </c>
    </row>
    <row r="17" spans="1:8">
      <c r="A17" s="26" t="s">
        <v>22</v>
      </c>
      <c r="B17" s="24"/>
      <c r="C17" s="24"/>
      <c r="D17" s="24"/>
      <c r="E17" s="36" t="s">
        <v>194</v>
      </c>
      <c r="F17" s="19">
        <v>47182659</v>
      </c>
      <c r="G17" s="19">
        <v>49107310</v>
      </c>
      <c r="H17" s="19">
        <v>-1924651</v>
      </c>
    </row>
    <row r="18" spans="1:8">
      <c r="A18" s="36" t="s">
        <v>195</v>
      </c>
      <c r="B18" s="19">
        <v>86713870</v>
      </c>
      <c r="C18" s="19">
        <v>93533674</v>
      </c>
      <c r="D18" s="19">
        <v>-6839804</v>
      </c>
      <c r="E18" s="36" t="s">
        <v>196</v>
      </c>
      <c r="F18" s="19">
        <v>86713870</v>
      </c>
      <c r="G18" s="19">
        <v>93553674</v>
      </c>
      <c r="H18" s="19">
        <v>-6839804</v>
      </c>
    </row>
  </sheetData>
  <sheetProtection password="C4AD" sheet="1" objects="1" scenarios="1" formatCells="0" formatColumns="0" formatRows="0" insertColumns="0" insertRows="0" deleteColumns="0" deleteRows="0"/>
  <mergeCells count="3">
    <mergeCell ref="A4:D4"/>
    <mergeCell ref="E4:H4"/>
    <mergeCell ref="E12:H12"/>
  </mergeCells>
  <phoneticPr fontId="2"/>
  <pageMargins left="0.58333333333333337" right="0.30555555555555558" top="0.75" bottom="0.75" header="0" footer="0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view="pageBreakPreview" zoomScale="60" zoomScaleNormal="130" workbookViewId="0"/>
  </sheetViews>
  <sheetFormatPr defaultRowHeight="13.5"/>
  <cols>
    <col min="1" max="2" width="2.625" customWidth="1"/>
    <col min="3" max="3" width="34.625" customWidth="1"/>
    <col min="4" max="6" width="12.625" customWidth="1"/>
    <col min="7" max="7" width="14.625" customWidth="1"/>
  </cols>
  <sheetData>
    <row r="1" spans="1:7" ht="61.7" customHeight="1"/>
    <row r="2" spans="1:7" ht="23.25" customHeight="1"/>
    <row r="3" spans="1:7" ht="10.5" customHeight="1"/>
    <row r="4" spans="1:7" ht="15" customHeight="1">
      <c r="A4" s="13"/>
      <c r="B4" s="14" t="s">
        <v>10</v>
      </c>
      <c r="C4" s="15"/>
      <c r="D4" s="16" t="s">
        <v>11</v>
      </c>
      <c r="E4" s="16" t="s">
        <v>12</v>
      </c>
      <c r="F4" s="16" t="s">
        <v>13</v>
      </c>
      <c r="G4" s="16" t="s">
        <v>14</v>
      </c>
    </row>
    <row r="5" spans="1:7" ht="15" customHeight="1">
      <c r="A5" s="17" t="s">
        <v>15</v>
      </c>
      <c r="B5" s="17" t="s">
        <v>16</v>
      </c>
      <c r="C5" s="18" t="s">
        <v>17</v>
      </c>
      <c r="D5" s="19">
        <v>6584000</v>
      </c>
      <c r="E5" s="19">
        <v>6203947</v>
      </c>
      <c r="F5" s="19">
        <f>D5-E5</f>
        <v>380053</v>
      </c>
      <c r="G5" s="20"/>
    </row>
    <row r="6" spans="1:7" ht="15" customHeight="1">
      <c r="A6" s="21" t="s">
        <v>18</v>
      </c>
      <c r="B6" s="21" t="s">
        <v>19</v>
      </c>
      <c r="C6" s="18" t="s">
        <v>20</v>
      </c>
      <c r="D6" s="19">
        <v>8032000</v>
      </c>
      <c r="E6" s="19">
        <v>9923813</v>
      </c>
      <c r="F6" s="19">
        <f t="shared" ref="F6:F36" si="0">D6-E6</f>
        <v>-1891813</v>
      </c>
      <c r="G6" s="20"/>
    </row>
    <row r="7" spans="1:7" ht="15" customHeight="1">
      <c r="A7" s="21" t="s">
        <v>21</v>
      </c>
      <c r="B7" s="21" t="s">
        <v>22</v>
      </c>
      <c r="C7" s="18" t="s">
        <v>23</v>
      </c>
      <c r="D7" s="19">
        <v>144320000</v>
      </c>
      <c r="E7" s="19">
        <v>144048169</v>
      </c>
      <c r="F7" s="19">
        <f t="shared" si="0"/>
        <v>271831</v>
      </c>
      <c r="G7" s="20"/>
    </row>
    <row r="8" spans="1:7" ht="15" customHeight="1">
      <c r="A8" s="21" t="s">
        <v>24</v>
      </c>
      <c r="B8" s="21" t="s">
        <v>22</v>
      </c>
      <c r="C8" s="18" t="s">
        <v>25</v>
      </c>
      <c r="D8" s="19">
        <v>204489000</v>
      </c>
      <c r="E8" s="19">
        <v>201461178</v>
      </c>
      <c r="F8" s="19">
        <f t="shared" si="0"/>
        <v>3027822</v>
      </c>
      <c r="G8" s="20"/>
    </row>
    <row r="9" spans="1:7" ht="15" customHeight="1">
      <c r="A9" s="21" t="s">
        <v>26</v>
      </c>
      <c r="B9" s="21" t="s">
        <v>22</v>
      </c>
      <c r="C9" s="18" t="s">
        <v>27</v>
      </c>
      <c r="D9" s="19">
        <v>3950000</v>
      </c>
      <c r="E9" s="19">
        <v>2652000</v>
      </c>
      <c r="F9" s="19">
        <f t="shared" si="0"/>
        <v>1298000</v>
      </c>
      <c r="G9" s="20"/>
    </row>
    <row r="10" spans="1:7" ht="15" customHeight="1">
      <c r="A10" s="21" t="s">
        <v>28</v>
      </c>
      <c r="B10" s="21" t="s">
        <v>22</v>
      </c>
      <c r="C10" s="18" t="s">
        <v>29</v>
      </c>
      <c r="D10" s="19">
        <v>1435000</v>
      </c>
      <c r="E10" s="19">
        <v>2034300</v>
      </c>
      <c r="F10" s="19">
        <f t="shared" si="0"/>
        <v>-599300</v>
      </c>
      <c r="G10" s="20"/>
    </row>
    <row r="11" spans="1:7" ht="15" customHeight="1">
      <c r="A11" s="21" t="s">
        <v>30</v>
      </c>
      <c r="B11" s="21" t="s">
        <v>22</v>
      </c>
      <c r="C11" s="18" t="s">
        <v>31</v>
      </c>
      <c r="D11" s="19">
        <v>650000</v>
      </c>
      <c r="E11" s="19">
        <v>564848</v>
      </c>
      <c r="F11" s="19">
        <f t="shared" si="0"/>
        <v>85152</v>
      </c>
      <c r="G11" s="20"/>
    </row>
    <row r="12" spans="1:7" ht="15" customHeight="1">
      <c r="A12" s="21" t="s">
        <v>16</v>
      </c>
      <c r="B12" s="21" t="s">
        <v>22</v>
      </c>
      <c r="C12" s="18" t="s">
        <v>32</v>
      </c>
      <c r="D12" s="19">
        <v>177375000</v>
      </c>
      <c r="E12" s="19">
        <v>165098581</v>
      </c>
      <c r="F12" s="19">
        <f t="shared" si="0"/>
        <v>12276419</v>
      </c>
      <c r="G12" s="20"/>
    </row>
    <row r="13" spans="1:7" ht="15" customHeight="1">
      <c r="A13" s="21" t="s">
        <v>33</v>
      </c>
      <c r="B13" s="21" t="s">
        <v>22</v>
      </c>
      <c r="C13" s="18" t="s">
        <v>34</v>
      </c>
      <c r="D13" s="19">
        <v>13664000</v>
      </c>
      <c r="E13" s="19">
        <v>13278623</v>
      </c>
      <c r="F13" s="19">
        <f t="shared" si="0"/>
        <v>385377</v>
      </c>
      <c r="G13" s="20"/>
    </row>
    <row r="14" spans="1:7" ht="15" customHeight="1">
      <c r="A14" s="21"/>
      <c r="B14" s="21" t="s">
        <v>22</v>
      </c>
      <c r="C14" s="18" t="s">
        <v>35</v>
      </c>
      <c r="D14" s="19">
        <v>66000</v>
      </c>
      <c r="E14" s="19">
        <v>43277</v>
      </c>
      <c r="F14" s="19">
        <f t="shared" si="0"/>
        <v>22723</v>
      </c>
      <c r="G14" s="20"/>
    </row>
    <row r="15" spans="1:7" ht="15" customHeight="1">
      <c r="A15" s="21"/>
      <c r="B15" s="21" t="s">
        <v>22</v>
      </c>
      <c r="C15" s="18" t="s">
        <v>36</v>
      </c>
      <c r="D15" s="19">
        <v>1154000</v>
      </c>
      <c r="E15" s="19">
        <v>1373683</v>
      </c>
      <c r="F15" s="19">
        <f t="shared" si="0"/>
        <v>-219683</v>
      </c>
      <c r="G15" s="20"/>
    </row>
    <row r="16" spans="1:7" ht="15" customHeight="1">
      <c r="A16" s="21"/>
      <c r="B16" s="22" t="s">
        <v>22</v>
      </c>
      <c r="C16" s="23" t="s">
        <v>37</v>
      </c>
      <c r="D16" s="24">
        <f>SUM(D5:D15)</f>
        <v>561719000</v>
      </c>
      <c r="E16" s="24">
        <f>SUM(E5:E15)</f>
        <v>546682419</v>
      </c>
      <c r="F16" s="19">
        <f t="shared" si="0"/>
        <v>15036581</v>
      </c>
      <c r="G16" s="25"/>
    </row>
    <row r="17" spans="1:7" ht="15" customHeight="1">
      <c r="A17" s="21"/>
      <c r="B17" s="21" t="s">
        <v>33</v>
      </c>
      <c r="C17" s="18" t="s">
        <v>38</v>
      </c>
      <c r="D17" s="19">
        <v>392085000</v>
      </c>
      <c r="E17" s="19">
        <v>384380417</v>
      </c>
      <c r="F17" s="19">
        <f t="shared" si="0"/>
        <v>7704583</v>
      </c>
      <c r="G17" s="20"/>
    </row>
    <row r="18" spans="1:7" ht="15" customHeight="1">
      <c r="A18" s="21"/>
      <c r="B18" s="21" t="s">
        <v>39</v>
      </c>
      <c r="C18" s="18" t="s">
        <v>40</v>
      </c>
      <c r="D18" s="19">
        <v>108356000</v>
      </c>
      <c r="E18" s="19">
        <v>100883689</v>
      </c>
      <c r="F18" s="19">
        <f t="shared" si="0"/>
        <v>7472311</v>
      </c>
      <c r="G18" s="20"/>
    </row>
    <row r="19" spans="1:7" ht="15" customHeight="1">
      <c r="A19" s="21"/>
      <c r="B19" s="21" t="s">
        <v>22</v>
      </c>
      <c r="C19" s="18" t="s">
        <v>41</v>
      </c>
      <c r="D19" s="19">
        <v>43993000</v>
      </c>
      <c r="E19" s="19">
        <v>42746097</v>
      </c>
      <c r="F19" s="19">
        <f t="shared" si="0"/>
        <v>1246903</v>
      </c>
      <c r="G19" s="20"/>
    </row>
    <row r="20" spans="1:7" ht="15" customHeight="1">
      <c r="A20" s="21"/>
      <c r="B20" s="21" t="s">
        <v>22</v>
      </c>
      <c r="C20" s="18" t="s">
        <v>42</v>
      </c>
      <c r="D20" s="19">
        <v>3831000</v>
      </c>
      <c r="E20" s="19">
        <v>2525000</v>
      </c>
      <c r="F20" s="19">
        <f t="shared" si="0"/>
        <v>1306000</v>
      </c>
      <c r="G20" s="20"/>
    </row>
    <row r="21" spans="1:7" ht="15" customHeight="1">
      <c r="A21" s="21"/>
      <c r="B21" s="21" t="s">
        <v>22</v>
      </c>
      <c r="C21" s="18" t="s">
        <v>43</v>
      </c>
      <c r="D21" s="19">
        <v>8275000</v>
      </c>
      <c r="E21" s="19">
        <v>7915177</v>
      </c>
      <c r="F21" s="19">
        <f t="shared" si="0"/>
        <v>359823</v>
      </c>
      <c r="G21" s="20"/>
    </row>
    <row r="22" spans="1:7" ht="15" customHeight="1">
      <c r="A22" s="21"/>
      <c r="B22" s="21" t="s">
        <v>22</v>
      </c>
      <c r="C22" s="18" t="s">
        <v>44</v>
      </c>
      <c r="D22" s="19">
        <v>31000</v>
      </c>
      <c r="E22" s="19">
        <v>30857</v>
      </c>
      <c r="F22" s="19">
        <f t="shared" si="0"/>
        <v>143</v>
      </c>
      <c r="G22" s="20"/>
    </row>
    <row r="23" spans="1:7" ht="15" customHeight="1">
      <c r="A23" s="21"/>
      <c r="B23" s="21" t="s">
        <v>22</v>
      </c>
      <c r="C23" s="18" t="s">
        <v>45</v>
      </c>
      <c r="D23" s="19">
        <v>2594000</v>
      </c>
      <c r="E23" s="19">
        <v>2422178</v>
      </c>
      <c r="F23" s="19">
        <f t="shared" si="0"/>
        <v>171822</v>
      </c>
      <c r="G23" s="20"/>
    </row>
    <row r="24" spans="1:7" ht="15" customHeight="1">
      <c r="A24" s="21"/>
      <c r="B24" s="21" t="s">
        <v>22</v>
      </c>
      <c r="C24" s="18" t="s">
        <v>46</v>
      </c>
      <c r="D24" s="19">
        <v>2090000</v>
      </c>
      <c r="E24" s="19">
        <v>2118636</v>
      </c>
      <c r="F24" s="19">
        <f t="shared" si="0"/>
        <v>-28636</v>
      </c>
      <c r="G24" s="20"/>
    </row>
    <row r="25" spans="1:7" ht="15" customHeight="1">
      <c r="A25" s="21"/>
      <c r="B25" s="22" t="s">
        <v>22</v>
      </c>
      <c r="C25" s="23" t="s">
        <v>47</v>
      </c>
      <c r="D25" s="24">
        <f>SUM(D17:D24)</f>
        <v>561255000</v>
      </c>
      <c r="E25" s="24">
        <f t="shared" ref="E25" si="1">SUM(E17:E24)</f>
        <v>543022051</v>
      </c>
      <c r="F25" s="24">
        <f>SUM(F17:F24)</f>
        <v>18232949</v>
      </c>
      <c r="G25" s="25"/>
    </row>
    <row r="26" spans="1:7" ht="15" customHeight="1">
      <c r="A26" s="22"/>
      <c r="B26" s="166" t="s">
        <v>48</v>
      </c>
      <c r="C26" s="167"/>
      <c r="D26" s="24">
        <f>D16-D25</f>
        <v>464000</v>
      </c>
      <c r="E26" s="24">
        <f t="shared" ref="E26:F26" si="2">E16-E25</f>
        <v>3660368</v>
      </c>
      <c r="F26" s="24">
        <f t="shared" si="2"/>
        <v>-3196368</v>
      </c>
      <c r="G26" s="25"/>
    </row>
    <row r="27" spans="1:7" ht="15" customHeight="1">
      <c r="A27" s="168" t="s">
        <v>49</v>
      </c>
      <c r="B27" s="170" t="s">
        <v>50</v>
      </c>
      <c r="C27" s="18" t="s">
        <v>51</v>
      </c>
      <c r="D27" s="19">
        <v>0</v>
      </c>
      <c r="E27" s="19">
        <v>20000</v>
      </c>
      <c r="F27" s="19">
        <f t="shared" si="0"/>
        <v>-20000</v>
      </c>
      <c r="G27" s="20"/>
    </row>
    <row r="28" spans="1:7" ht="15" customHeight="1">
      <c r="A28" s="168"/>
      <c r="B28" s="171"/>
      <c r="C28" s="23" t="s">
        <v>52</v>
      </c>
      <c r="D28" s="24">
        <f>SUM(D27:D27)</f>
        <v>0</v>
      </c>
      <c r="E28" s="24">
        <f>SUM(E27:E27)</f>
        <v>20000</v>
      </c>
      <c r="F28" s="24">
        <f>SUM(F27:F27)</f>
        <v>-20000</v>
      </c>
      <c r="G28" s="25"/>
    </row>
    <row r="29" spans="1:7" ht="15" customHeight="1">
      <c r="A29" s="168"/>
      <c r="B29" s="21" t="s">
        <v>33</v>
      </c>
      <c r="C29" s="18" t="s">
        <v>53</v>
      </c>
      <c r="D29" s="19"/>
      <c r="E29" s="19">
        <v>190080</v>
      </c>
      <c r="F29" s="19">
        <f t="shared" si="0"/>
        <v>-190080</v>
      </c>
      <c r="G29" s="20"/>
    </row>
    <row r="30" spans="1:7" ht="15" customHeight="1">
      <c r="A30" s="168"/>
      <c r="B30" s="22" t="s">
        <v>54</v>
      </c>
      <c r="C30" s="23" t="s">
        <v>55</v>
      </c>
      <c r="D30" s="24">
        <f>D29</f>
        <v>0</v>
      </c>
      <c r="E30" s="24">
        <f t="shared" ref="E30:F30" si="3">E29</f>
        <v>190080</v>
      </c>
      <c r="F30" s="24">
        <f t="shared" si="3"/>
        <v>-190080</v>
      </c>
      <c r="G30" s="25"/>
    </row>
    <row r="31" spans="1:7" ht="15" customHeight="1">
      <c r="A31" s="169"/>
      <c r="B31" s="166" t="s">
        <v>56</v>
      </c>
      <c r="C31" s="167"/>
      <c r="D31" s="24">
        <f>D28-D30</f>
        <v>0</v>
      </c>
      <c r="E31" s="24">
        <f t="shared" ref="E31:F31" si="4">E28-E30</f>
        <v>-170080</v>
      </c>
      <c r="F31" s="24">
        <f t="shared" si="4"/>
        <v>170080</v>
      </c>
      <c r="G31" s="25"/>
    </row>
    <row r="32" spans="1:7" ht="15" customHeight="1">
      <c r="A32" s="172" t="s">
        <v>57</v>
      </c>
      <c r="B32" s="17" t="s">
        <v>16</v>
      </c>
      <c r="C32" s="18" t="s">
        <v>58</v>
      </c>
      <c r="D32" s="19">
        <v>8712000</v>
      </c>
      <c r="E32" s="19">
        <v>8883925</v>
      </c>
      <c r="F32" s="19">
        <f t="shared" si="0"/>
        <v>-171925</v>
      </c>
      <c r="G32" s="20"/>
    </row>
    <row r="33" spans="1:7" ht="15" customHeight="1">
      <c r="A33" s="168"/>
      <c r="B33" s="22" t="s">
        <v>19</v>
      </c>
      <c r="C33" s="23" t="s">
        <v>59</v>
      </c>
      <c r="D33" s="24">
        <f>D32</f>
        <v>8712000</v>
      </c>
      <c r="E33" s="24">
        <f t="shared" ref="E33:F33" si="5">E32</f>
        <v>8883925</v>
      </c>
      <c r="F33" s="24">
        <f t="shared" si="5"/>
        <v>-171925</v>
      </c>
      <c r="G33" s="25"/>
    </row>
    <row r="34" spans="1:7" ht="15" customHeight="1">
      <c r="A34" s="168"/>
      <c r="B34" s="170" t="s">
        <v>60</v>
      </c>
      <c r="C34" s="18" t="s">
        <v>61</v>
      </c>
      <c r="D34" s="19">
        <v>0</v>
      </c>
      <c r="E34" s="19">
        <v>348</v>
      </c>
      <c r="F34" s="19">
        <f t="shared" si="0"/>
        <v>-348</v>
      </c>
      <c r="G34" s="20"/>
    </row>
    <row r="35" spans="1:7" ht="15" customHeight="1">
      <c r="A35" s="168"/>
      <c r="B35" s="173"/>
      <c r="C35" s="18" t="s">
        <v>62</v>
      </c>
      <c r="D35" s="19">
        <v>8447000</v>
      </c>
      <c r="E35" s="19">
        <v>8437710</v>
      </c>
      <c r="F35" s="19">
        <f t="shared" si="0"/>
        <v>9290</v>
      </c>
      <c r="G35" s="20"/>
    </row>
    <row r="36" spans="1:7" ht="15" customHeight="1">
      <c r="A36" s="168"/>
      <c r="B36" s="173"/>
      <c r="C36" s="26" t="s">
        <v>63</v>
      </c>
      <c r="D36" s="24"/>
      <c r="E36" s="24">
        <v>14468</v>
      </c>
      <c r="F36" s="19">
        <f t="shared" si="0"/>
        <v>-14468</v>
      </c>
      <c r="G36" s="25"/>
    </row>
    <row r="37" spans="1:7" ht="15" customHeight="1">
      <c r="A37" s="168"/>
      <c r="B37" s="171"/>
      <c r="C37" s="23" t="s">
        <v>64</v>
      </c>
      <c r="D37" s="24">
        <f>SUM(D34:D35)</f>
        <v>8447000</v>
      </c>
      <c r="E37" s="24">
        <f>SUM(E34:E36)</f>
        <v>8452526</v>
      </c>
      <c r="F37" s="24">
        <f>SUM(F34:F36)</f>
        <v>-5526</v>
      </c>
      <c r="G37" s="25"/>
    </row>
    <row r="38" spans="1:7" ht="15" customHeight="1">
      <c r="A38" s="169"/>
      <c r="B38" s="166" t="s">
        <v>65</v>
      </c>
      <c r="C38" s="167"/>
      <c r="D38" s="24">
        <f>D33-D37</f>
        <v>265000</v>
      </c>
      <c r="E38" s="24">
        <f t="shared" ref="E38" si="6">E33-E37</f>
        <v>431399</v>
      </c>
      <c r="F38" s="24">
        <f>F33-F37</f>
        <v>-166399</v>
      </c>
      <c r="G38" s="25"/>
    </row>
    <row r="39" spans="1:7" ht="15" customHeight="1">
      <c r="A39" s="174" t="s">
        <v>66</v>
      </c>
      <c r="B39" s="175"/>
      <c r="C39" s="176"/>
      <c r="D39" s="27">
        <v>0</v>
      </c>
      <c r="E39" s="27">
        <v>0</v>
      </c>
      <c r="F39" s="27">
        <v>0</v>
      </c>
      <c r="G39" s="28"/>
    </row>
    <row r="40" spans="1:7" ht="15" customHeight="1">
      <c r="A40" s="174" t="s">
        <v>67</v>
      </c>
      <c r="B40" s="175"/>
      <c r="C40" s="176"/>
      <c r="D40" s="27">
        <f>D26+D31+D38-D39</f>
        <v>729000</v>
      </c>
      <c r="E40" s="27">
        <f>E26+E31+E38-E39</f>
        <v>3921687</v>
      </c>
      <c r="F40" s="27">
        <f>F26+F31+F38-F39</f>
        <v>-3192687</v>
      </c>
      <c r="G40" s="28"/>
    </row>
    <row r="41" spans="1:7" ht="15" customHeight="1">
      <c r="A41" s="175" t="s">
        <v>22</v>
      </c>
      <c r="B41" s="175"/>
      <c r="C41" s="175"/>
      <c r="D41" s="29"/>
      <c r="E41" s="29"/>
      <c r="F41" s="29"/>
      <c r="G41" s="30"/>
    </row>
    <row r="42" spans="1:7" ht="15" customHeight="1">
      <c r="A42" s="166" t="s">
        <v>68</v>
      </c>
      <c r="B42" s="177"/>
      <c r="C42" s="167"/>
      <c r="D42" s="24">
        <v>39042000</v>
      </c>
      <c r="E42" s="24">
        <v>33104858</v>
      </c>
      <c r="F42" s="19">
        <f t="shared" ref="F42" si="7">D42-E42</f>
        <v>5937142</v>
      </c>
      <c r="G42" s="25"/>
    </row>
    <row r="43" spans="1:7" ht="15" customHeight="1">
      <c r="A43" s="174" t="s">
        <v>69</v>
      </c>
      <c r="B43" s="175"/>
      <c r="C43" s="176"/>
      <c r="D43" s="19">
        <f>D40+D42</f>
        <v>39771000</v>
      </c>
      <c r="E43" s="19">
        <f t="shared" ref="E43:F43" si="8">E40+E42</f>
        <v>37026545</v>
      </c>
      <c r="F43" s="19">
        <f t="shared" si="8"/>
        <v>2744455</v>
      </c>
      <c r="G43" s="20"/>
    </row>
  </sheetData>
  <sheetProtection password="C769" sheet="1" objects="1" scenarios="1" formatCells="0" formatColumns="0" formatRows="0" insertColumns="0" insertRows="0" insertHyperlinks="0" deleteColumns="0" deleteRows="0"/>
  <mergeCells count="12">
    <mergeCell ref="A39:C39"/>
    <mergeCell ref="A40:C40"/>
    <mergeCell ref="A41:C41"/>
    <mergeCell ref="A42:C42"/>
    <mergeCell ref="A43:C43"/>
    <mergeCell ref="B26:C26"/>
    <mergeCell ref="A27:A31"/>
    <mergeCell ref="B27:B28"/>
    <mergeCell ref="B31:C31"/>
    <mergeCell ref="A32:A38"/>
    <mergeCell ref="B34:B37"/>
    <mergeCell ref="B38:C38"/>
  </mergeCells>
  <phoneticPr fontId="2"/>
  <pageMargins left="0.58333333333333337" right="0.30555555555555558" top="0.75" bottom="0.75" header="0" footer="0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view="pageBreakPreview" zoomScale="60" zoomScaleNormal="140" workbookViewId="0">
      <selection activeCell="C8" sqref="C8"/>
    </sheetView>
  </sheetViews>
  <sheetFormatPr defaultRowHeight="13.5"/>
  <cols>
    <col min="1" max="2" width="2.625" customWidth="1"/>
    <col min="3" max="3" width="28.625" customWidth="1"/>
    <col min="4" max="6" width="12.625" customWidth="1"/>
    <col min="7" max="7" width="6.625" style="31" customWidth="1"/>
    <col min="8" max="8" width="14.625" customWidth="1"/>
  </cols>
  <sheetData>
    <row r="1" spans="1:8" ht="61.7" customHeight="1"/>
    <row r="2" spans="1:8" ht="23.25" customHeight="1"/>
    <row r="3" spans="1:8" ht="10.5" customHeight="1"/>
    <row r="4" spans="1:8" ht="15" customHeight="1">
      <c r="A4" s="13"/>
      <c r="B4" s="14" t="s">
        <v>10</v>
      </c>
      <c r="C4" s="15"/>
      <c r="D4" s="16" t="s">
        <v>70</v>
      </c>
      <c r="E4" s="16" t="s">
        <v>71</v>
      </c>
      <c r="F4" s="16" t="s">
        <v>72</v>
      </c>
      <c r="G4" s="16" t="s">
        <v>73</v>
      </c>
      <c r="H4" s="16" t="s">
        <v>14</v>
      </c>
    </row>
    <row r="5" spans="1:8" ht="15" customHeight="1">
      <c r="A5" s="17" t="s">
        <v>74</v>
      </c>
      <c r="B5" s="17" t="s">
        <v>16</v>
      </c>
      <c r="C5" s="18" t="s">
        <v>75</v>
      </c>
      <c r="D5" s="19">
        <v>6203947</v>
      </c>
      <c r="E5" s="19">
        <v>6116110</v>
      </c>
      <c r="F5" s="19">
        <f>D5-E5</f>
        <v>87837</v>
      </c>
      <c r="G5" s="32">
        <v>101.44</v>
      </c>
      <c r="H5" s="20"/>
    </row>
    <row r="6" spans="1:8" ht="15" customHeight="1">
      <c r="A6" s="21" t="s">
        <v>76</v>
      </c>
      <c r="B6" s="21" t="s">
        <v>77</v>
      </c>
      <c r="C6" s="18" t="s">
        <v>78</v>
      </c>
      <c r="D6" s="19">
        <v>9923813</v>
      </c>
      <c r="E6" s="19">
        <v>8641479</v>
      </c>
      <c r="F6" s="19">
        <f t="shared" ref="F6:F48" si="0">D6-E6</f>
        <v>1282334</v>
      </c>
      <c r="G6" s="32">
        <v>114.84</v>
      </c>
      <c r="H6" s="20"/>
    </row>
    <row r="7" spans="1:8" ht="15" customHeight="1">
      <c r="A7" s="21" t="s">
        <v>79</v>
      </c>
      <c r="B7" s="21" t="s">
        <v>22</v>
      </c>
      <c r="C7" s="18" t="s">
        <v>80</v>
      </c>
      <c r="D7" s="19">
        <v>144048169</v>
      </c>
      <c r="E7" s="19">
        <v>140736542</v>
      </c>
      <c r="F7" s="19">
        <f t="shared" si="0"/>
        <v>3311627</v>
      </c>
      <c r="G7" s="32">
        <v>102.35</v>
      </c>
      <c r="H7" s="20"/>
    </row>
    <row r="8" spans="1:8" ht="15" customHeight="1">
      <c r="A8" s="21" t="s">
        <v>81</v>
      </c>
      <c r="B8" s="21" t="s">
        <v>22</v>
      </c>
      <c r="C8" s="18" t="s">
        <v>82</v>
      </c>
      <c r="D8" s="19">
        <v>201461178</v>
      </c>
      <c r="E8" s="19">
        <v>202294007</v>
      </c>
      <c r="F8" s="19">
        <f t="shared" si="0"/>
        <v>-832829</v>
      </c>
      <c r="G8" s="32">
        <v>99.59</v>
      </c>
      <c r="H8" s="20"/>
    </row>
    <row r="9" spans="1:8" ht="15" customHeight="1">
      <c r="A9" s="21" t="s">
        <v>21</v>
      </c>
      <c r="B9" s="21" t="s">
        <v>22</v>
      </c>
      <c r="C9" s="18" t="s">
        <v>83</v>
      </c>
      <c r="D9" s="19">
        <v>2034300</v>
      </c>
      <c r="E9" s="19">
        <v>990558</v>
      </c>
      <c r="F9" s="19">
        <f t="shared" si="0"/>
        <v>1043742</v>
      </c>
      <c r="G9" s="32">
        <v>205.37</v>
      </c>
      <c r="H9" s="20"/>
    </row>
    <row r="10" spans="1:8" ht="15" customHeight="1">
      <c r="A10" s="21" t="s">
        <v>24</v>
      </c>
      <c r="B10" s="21" t="s">
        <v>22</v>
      </c>
      <c r="C10" s="18" t="s">
        <v>84</v>
      </c>
      <c r="D10" s="19">
        <v>564848</v>
      </c>
      <c r="E10" s="19">
        <v>979874</v>
      </c>
      <c r="F10" s="19">
        <f t="shared" si="0"/>
        <v>-415026</v>
      </c>
      <c r="G10" s="32">
        <v>57.64</v>
      </c>
      <c r="H10" s="20"/>
    </row>
    <row r="11" spans="1:8" ht="15" customHeight="1">
      <c r="A11" s="21" t="s">
        <v>85</v>
      </c>
      <c r="B11" s="21" t="s">
        <v>22</v>
      </c>
      <c r="C11" s="18" t="s">
        <v>86</v>
      </c>
      <c r="D11" s="19">
        <v>165098581</v>
      </c>
      <c r="E11" s="19">
        <v>167386405</v>
      </c>
      <c r="F11" s="19">
        <f t="shared" si="0"/>
        <v>-2287824</v>
      </c>
      <c r="G11" s="32">
        <v>98.63</v>
      </c>
      <c r="H11" s="20"/>
    </row>
    <row r="12" spans="1:8" ht="15" customHeight="1">
      <c r="A12" s="21" t="s">
        <v>87</v>
      </c>
      <c r="B12" s="21" t="s">
        <v>22</v>
      </c>
      <c r="C12" s="18" t="s">
        <v>88</v>
      </c>
      <c r="D12" s="19">
        <v>13278623</v>
      </c>
      <c r="E12" s="19">
        <v>13391123</v>
      </c>
      <c r="F12" s="19">
        <f t="shared" si="0"/>
        <v>-112500</v>
      </c>
      <c r="G12" s="32">
        <v>99.16</v>
      </c>
      <c r="H12" s="20"/>
    </row>
    <row r="13" spans="1:8" ht="15" customHeight="1">
      <c r="A13" s="21" t="s">
        <v>89</v>
      </c>
      <c r="B13" s="21" t="s">
        <v>22</v>
      </c>
      <c r="C13" s="18" t="s">
        <v>90</v>
      </c>
      <c r="D13" s="19">
        <v>50720</v>
      </c>
      <c r="E13" s="19">
        <v>2912905</v>
      </c>
      <c r="F13" s="19">
        <f t="shared" si="0"/>
        <v>-2862185</v>
      </c>
      <c r="G13" s="32">
        <v>1.74</v>
      </c>
      <c r="H13" s="20"/>
    </row>
    <row r="14" spans="1:8" ht="15" customHeight="1">
      <c r="A14" s="21" t="s">
        <v>91</v>
      </c>
      <c r="B14" s="22" t="s">
        <v>22</v>
      </c>
      <c r="C14" s="23" t="s">
        <v>92</v>
      </c>
      <c r="D14" s="24">
        <f>SUM(D5:D13)</f>
        <v>542664179</v>
      </c>
      <c r="E14" s="24">
        <f t="shared" ref="E14:F14" si="1">SUM(E5:E13)</f>
        <v>543449003</v>
      </c>
      <c r="F14" s="24">
        <f t="shared" si="1"/>
        <v>-784824</v>
      </c>
      <c r="G14" s="33">
        <v>99.86</v>
      </c>
      <c r="H14" s="25"/>
    </row>
    <row r="15" spans="1:8" ht="15" customHeight="1">
      <c r="A15" s="21" t="s">
        <v>22</v>
      </c>
      <c r="B15" s="21" t="s">
        <v>93</v>
      </c>
      <c r="C15" s="18" t="s">
        <v>94</v>
      </c>
      <c r="D15" s="19">
        <v>388537952</v>
      </c>
      <c r="E15" s="19">
        <v>403257736</v>
      </c>
      <c r="F15" s="19">
        <f t="shared" si="0"/>
        <v>-14719784</v>
      </c>
      <c r="G15" s="32">
        <v>96.35</v>
      </c>
      <c r="H15" s="20"/>
    </row>
    <row r="16" spans="1:8" ht="15" customHeight="1">
      <c r="A16" s="21" t="s">
        <v>22</v>
      </c>
      <c r="B16" s="21" t="s">
        <v>95</v>
      </c>
      <c r="C16" s="18" t="s">
        <v>96</v>
      </c>
      <c r="D16" s="19">
        <v>100883689</v>
      </c>
      <c r="E16" s="19">
        <v>109448078</v>
      </c>
      <c r="F16" s="19">
        <f t="shared" si="0"/>
        <v>-8564389</v>
      </c>
      <c r="G16" s="32">
        <v>92.17</v>
      </c>
      <c r="H16" s="20"/>
    </row>
    <row r="17" spans="1:8" ht="15" customHeight="1">
      <c r="A17" s="21" t="s">
        <v>22</v>
      </c>
      <c r="B17" s="21" t="s">
        <v>22</v>
      </c>
      <c r="C17" s="18" t="s">
        <v>97</v>
      </c>
      <c r="D17" s="19">
        <v>42746097</v>
      </c>
      <c r="E17" s="19">
        <v>38884893</v>
      </c>
      <c r="F17" s="19">
        <f t="shared" si="0"/>
        <v>3861204</v>
      </c>
      <c r="G17" s="32">
        <v>109.93</v>
      </c>
      <c r="H17" s="20"/>
    </row>
    <row r="18" spans="1:8" ht="15" customHeight="1">
      <c r="A18" s="21" t="s">
        <v>22</v>
      </c>
      <c r="B18" s="21" t="s">
        <v>22</v>
      </c>
      <c r="C18" s="18" t="s">
        <v>43</v>
      </c>
      <c r="D18" s="19">
        <v>7915177</v>
      </c>
      <c r="E18" s="19">
        <v>8364901</v>
      </c>
      <c r="F18" s="19">
        <f t="shared" si="0"/>
        <v>-449724</v>
      </c>
      <c r="G18" s="32">
        <v>94.62</v>
      </c>
      <c r="H18" s="20"/>
    </row>
    <row r="19" spans="1:8" ht="15" customHeight="1">
      <c r="A19" s="21" t="s">
        <v>22</v>
      </c>
      <c r="B19" s="21" t="s">
        <v>22</v>
      </c>
      <c r="C19" s="18" t="s">
        <v>98</v>
      </c>
      <c r="D19" s="19">
        <v>30857</v>
      </c>
      <c r="E19" s="19">
        <v>30857</v>
      </c>
      <c r="F19" s="19">
        <f t="shared" si="0"/>
        <v>0</v>
      </c>
      <c r="G19" s="32">
        <v>100</v>
      </c>
      <c r="H19" s="20"/>
    </row>
    <row r="20" spans="1:8" ht="15" customHeight="1">
      <c r="A20" s="21" t="s">
        <v>22</v>
      </c>
      <c r="B20" s="21" t="s">
        <v>22</v>
      </c>
      <c r="C20" s="18" t="s">
        <v>99</v>
      </c>
      <c r="D20" s="19">
        <v>2422178</v>
      </c>
      <c r="E20" s="19">
        <v>2372900</v>
      </c>
      <c r="F20" s="19">
        <f t="shared" si="0"/>
        <v>49278</v>
      </c>
      <c r="G20" s="32">
        <v>102.08</v>
      </c>
      <c r="H20" s="20"/>
    </row>
    <row r="21" spans="1:8" ht="15" customHeight="1">
      <c r="A21" s="21" t="s">
        <v>22</v>
      </c>
      <c r="B21" s="21" t="s">
        <v>22</v>
      </c>
      <c r="C21" s="18" t="s">
        <v>100</v>
      </c>
      <c r="D21" s="19">
        <v>2118636</v>
      </c>
      <c r="E21" s="19">
        <v>2726081</v>
      </c>
      <c r="F21" s="19">
        <f t="shared" si="0"/>
        <v>-607445</v>
      </c>
      <c r="G21" s="32">
        <v>77.72</v>
      </c>
      <c r="H21" s="20"/>
    </row>
    <row r="22" spans="1:8" ht="15" customHeight="1">
      <c r="A22" s="21" t="s">
        <v>22</v>
      </c>
      <c r="B22" s="21" t="s">
        <v>22</v>
      </c>
      <c r="C22" s="18" t="s">
        <v>101</v>
      </c>
      <c r="D22" s="19">
        <v>348</v>
      </c>
      <c r="E22" s="19">
        <v>1215</v>
      </c>
      <c r="F22" s="19">
        <f t="shared" si="0"/>
        <v>-867</v>
      </c>
      <c r="G22" s="32">
        <v>28.64</v>
      </c>
      <c r="H22" s="20"/>
    </row>
    <row r="23" spans="1:8" ht="15" customHeight="1">
      <c r="A23" s="21" t="s">
        <v>22</v>
      </c>
      <c r="B23" s="21" t="s">
        <v>22</v>
      </c>
      <c r="C23" s="18" t="s">
        <v>102</v>
      </c>
      <c r="D23" s="19">
        <v>4137489</v>
      </c>
      <c r="E23" s="19">
        <v>4619468</v>
      </c>
      <c r="F23" s="19">
        <f t="shared" si="0"/>
        <v>-481979</v>
      </c>
      <c r="G23" s="32">
        <v>89.57</v>
      </c>
      <c r="H23" s="20"/>
    </row>
    <row r="24" spans="1:8" ht="15" customHeight="1">
      <c r="A24" s="21" t="s">
        <v>22</v>
      </c>
      <c r="B24" s="21" t="s">
        <v>22</v>
      </c>
      <c r="C24" s="18" t="s">
        <v>103</v>
      </c>
      <c r="D24" s="19">
        <v>-527910</v>
      </c>
      <c r="E24" s="19">
        <v>-461527</v>
      </c>
      <c r="F24" s="19">
        <f t="shared" si="0"/>
        <v>-66383</v>
      </c>
      <c r="G24" s="32">
        <v>114.38</v>
      </c>
      <c r="H24" s="20"/>
    </row>
    <row r="25" spans="1:8" ht="15" customHeight="1">
      <c r="A25" s="21"/>
      <c r="B25" s="21"/>
      <c r="C25" s="26" t="s">
        <v>104</v>
      </c>
      <c r="D25" s="24">
        <v>14468</v>
      </c>
      <c r="E25" s="24"/>
      <c r="F25" s="19">
        <f t="shared" si="0"/>
        <v>14468</v>
      </c>
      <c r="G25" s="33"/>
      <c r="H25" s="25"/>
    </row>
    <row r="26" spans="1:8" ht="15" customHeight="1">
      <c r="A26" s="21" t="s">
        <v>22</v>
      </c>
      <c r="B26" s="22" t="s">
        <v>22</v>
      </c>
      <c r="C26" s="23" t="s">
        <v>105</v>
      </c>
      <c r="D26" s="24">
        <f>SUM(D15:D25)</f>
        <v>548278981</v>
      </c>
      <c r="E26" s="24">
        <f>SUM(E15:E25)</f>
        <v>569244602</v>
      </c>
      <c r="F26" s="24">
        <f>SUM(F15:F25)</f>
        <v>-20965621</v>
      </c>
      <c r="G26" s="33">
        <v>96.32</v>
      </c>
      <c r="H26" s="25"/>
    </row>
    <row r="27" spans="1:8" ht="15" customHeight="1">
      <c r="A27" s="22" t="s">
        <v>22</v>
      </c>
      <c r="B27" s="166" t="s">
        <v>106</v>
      </c>
      <c r="C27" s="167"/>
      <c r="D27" s="24">
        <f>D14-D26</f>
        <v>-5614802</v>
      </c>
      <c r="E27" s="24">
        <f t="shared" ref="E27:F27" si="2">E14-E26</f>
        <v>-25795599</v>
      </c>
      <c r="F27" s="24">
        <f t="shared" si="2"/>
        <v>20180797</v>
      </c>
      <c r="G27" s="33">
        <v>21.77</v>
      </c>
      <c r="H27" s="25"/>
    </row>
    <row r="28" spans="1:8" ht="15" customHeight="1">
      <c r="A28" s="172" t="s">
        <v>107</v>
      </c>
      <c r="B28" s="17" t="s">
        <v>16</v>
      </c>
      <c r="C28" s="18" t="s">
        <v>108</v>
      </c>
      <c r="D28" s="19">
        <v>43277</v>
      </c>
      <c r="E28" s="19">
        <v>64389</v>
      </c>
      <c r="F28" s="19">
        <f t="shared" si="0"/>
        <v>-21112</v>
      </c>
      <c r="G28" s="32">
        <v>67.209999999999994</v>
      </c>
      <c r="H28" s="20"/>
    </row>
    <row r="29" spans="1:8" ht="15" customHeight="1">
      <c r="A29" s="168"/>
      <c r="B29" s="21" t="s">
        <v>77</v>
      </c>
      <c r="C29" s="34" t="s">
        <v>109</v>
      </c>
      <c r="D29" s="27">
        <v>1322963</v>
      </c>
      <c r="E29" s="27">
        <v>1493149</v>
      </c>
      <c r="F29" s="27">
        <f t="shared" si="0"/>
        <v>-170186</v>
      </c>
      <c r="G29" s="35">
        <v>88.6</v>
      </c>
      <c r="H29" s="28"/>
    </row>
    <row r="30" spans="1:8" ht="15" customHeight="1">
      <c r="A30" s="168"/>
      <c r="B30" s="22" t="s">
        <v>22</v>
      </c>
      <c r="C30" s="36" t="s">
        <v>110</v>
      </c>
      <c r="D30" s="19">
        <f>SUM(D28:D29)</f>
        <v>1366240</v>
      </c>
      <c r="E30" s="19">
        <f t="shared" ref="E30:F30" si="3">SUM(E28:E29)</f>
        <v>1557538</v>
      </c>
      <c r="F30" s="19">
        <f t="shared" si="3"/>
        <v>-191298</v>
      </c>
      <c r="G30" s="32">
        <v>87.72</v>
      </c>
      <c r="H30" s="20"/>
    </row>
    <row r="31" spans="1:8" ht="15" customHeight="1">
      <c r="A31" s="168"/>
      <c r="B31" s="21" t="s">
        <v>93</v>
      </c>
      <c r="C31" s="36"/>
      <c r="D31" s="19"/>
      <c r="E31" s="19"/>
      <c r="F31" s="19">
        <f t="shared" si="0"/>
        <v>0</v>
      </c>
      <c r="G31" s="32"/>
      <c r="H31" s="20"/>
    </row>
    <row r="32" spans="1:8" ht="15" customHeight="1">
      <c r="A32" s="168"/>
      <c r="B32" s="22" t="s">
        <v>95</v>
      </c>
      <c r="C32" s="23" t="s">
        <v>111</v>
      </c>
      <c r="D32" s="24">
        <f>D31</f>
        <v>0</v>
      </c>
      <c r="E32" s="24">
        <f t="shared" ref="E32:F32" si="4">E31</f>
        <v>0</v>
      </c>
      <c r="F32" s="24">
        <f t="shared" si="4"/>
        <v>0</v>
      </c>
      <c r="G32" s="33"/>
      <c r="H32" s="25"/>
    </row>
    <row r="33" spans="1:8" ht="15" customHeight="1">
      <c r="A33" s="169"/>
      <c r="B33" s="166" t="s">
        <v>112</v>
      </c>
      <c r="C33" s="167"/>
      <c r="D33" s="24">
        <f>D30-D32</f>
        <v>1366240</v>
      </c>
      <c r="E33" s="24">
        <f t="shared" ref="E33:F33" si="5">E30-E32</f>
        <v>1557538</v>
      </c>
      <c r="F33" s="24">
        <f t="shared" si="5"/>
        <v>-191298</v>
      </c>
      <c r="G33" s="33">
        <v>87.72</v>
      </c>
      <c r="H33" s="25"/>
    </row>
    <row r="34" spans="1:8" ht="15" customHeight="1">
      <c r="A34" s="174" t="s">
        <v>113</v>
      </c>
      <c r="B34" s="175"/>
      <c r="C34" s="176"/>
      <c r="D34" s="19">
        <f>D27+D33</f>
        <v>-4248562</v>
      </c>
      <c r="E34" s="19">
        <f t="shared" ref="E34:F34" si="6">E27+E33</f>
        <v>-24238061</v>
      </c>
      <c r="F34" s="19">
        <f t="shared" si="6"/>
        <v>19989499</v>
      </c>
      <c r="G34" s="32">
        <v>17.53</v>
      </c>
      <c r="H34" s="20"/>
    </row>
    <row r="35" spans="1:8" ht="15" customHeight="1">
      <c r="A35" s="17" t="s">
        <v>114</v>
      </c>
      <c r="B35" s="17" t="s">
        <v>16</v>
      </c>
      <c r="C35" s="18" t="s">
        <v>115</v>
      </c>
      <c r="D35" s="19"/>
      <c r="E35" s="19">
        <v>1590000</v>
      </c>
      <c r="F35" s="19">
        <f t="shared" si="0"/>
        <v>-1590000</v>
      </c>
      <c r="G35" s="32">
        <v>0</v>
      </c>
      <c r="H35" s="20"/>
    </row>
    <row r="36" spans="1:8" ht="15" customHeight="1">
      <c r="A36" s="21" t="s">
        <v>116</v>
      </c>
      <c r="B36" s="21" t="s">
        <v>77</v>
      </c>
      <c r="C36" s="18" t="s">
        <v>117</v>
      </c>
      <c r="D36" s="19">
        <v>19999</v>
      </c>
      <c r="E36" s="19">
        <v>9999</v>
      </c>
      <c r="F36" s="19">
        <f t="shared" si="0"/>
        <v>10000</v>
      </c>
      <c r="G36" s="32">
        <v>200.01</v>
      </c>
      <c r="H36" s="20"/>
    </row>
    <row r="37" spans="1:8" ht="15" customHeight="1">
      <c r="A37" s="21" t="s">
        <v>87</v>
      </c>
      <c r="B37" s="22" t="s">
        <v>22</v>
      </c>
      <c r="C37" s="23" t="s">
        <v>118</v>
      </c>
      <c r="D37" s="24">
        <f>SUM(D35:D36)</f>
        <v>19999</v>
      </c>
      <c r="E37" s="24">
        <f>SUM(E35:E36)</f>
        <v>1599999</v>
      </c>
      <c r="F37" s="24">
        <f>SUM(F35:F36)</f>
        <v>-1580000</v>
      </c>
      <c r="G37" s="33">
        <v>1.25</v>
      </c>
      <c r="H37" s="25"/>
    </row>
    <row r="38" spans="1:8" ht="15" customHeight="1">
      <c r="A38" s="21" t="s">
        <v>89</v>
      </c>
      <c r="B38" s="21" t="s">
        <v>93</v>
      </c>
      <c r="C38" s="18" t="s">
        <v>119</v>
      </c>
      <c r="D38" s="19">
        <v>1</v>
      </c>
      <c r="E38" s="19">
        <v>1</v>
      </c>
      <c r="F38" s="19">
        <f t="shared" si="0"/>
        <v>0</v>
      </c>
      <c r="G38" s="32">
        <v>100</v>
      </c>
      <c r="H38" s="20"/>
    </row>
    <row r="39" spans="1:8" ht="15" customHeight="1">
      <c r="A39" s="21" t="s">
        <v>91</v>
      </c>
      <c r="B39" s="21" t="s">
        <v>95</v>
      </c>
      <c r="C39" s="18" t="s">
        <v>120</v>
      </c>
      <c r="D39" s="19"/>
      <c r="E39" s="19">
        <v>1590000</v>
      </c>
      <c r="F39" s="19">
        <f t="shared" si="0"/>
        <v>-1590000</v>
      </c>
      <c r="G39" s="32">
        <v>0</v>
      </c>
      <c r="H39" s="20"/>
    </row>
    <row r="40" spans="1:8" ht="15" customHeight="1">
      <c r="A40" s="21" t="s">
        <v>22</v>
      </c>
      <c r="B40" s="22" t="s">
        <v>22</v>
      </c>
      <c r="C40" s="23" t="s">
        <v>121</v>
      </c>
      <c r="D40" s="24">
        <f>SUM(D38:D39)</f>
        <v>1</v>
      </c>
      <c r="E40" s="24">
        <f>SUM(E38:E39)</f>
        <v>1590001</v>
      </c>
      <c r="F40" s="24">
        <f>SUM(F38:F39)</f>
        <v>-1590000</v>
      </c>
      <c r="G40" s="33">
        <v>0</v>
      </c>
      <c r="H40" s="25"/>
    </row>
    <row r="41" spans="1:8" ht="15" customHeight="1">
      <c r="A41" s="22" t="s">
        <v>22</v>
      </c>
      <c r="B41" s="166" t="s">
        <v>122</v>
      </c>
      <c r="C41" s="167"/>
      <c r="D41" s="24">
        <f>D37-D40</f>
        <v>19998</v>
      </c>
      <c r="E41" s="24">
        <f>E37-E40</f>
        <v>9998</v>
      </c>
      <c r="F41" s="24">
        <f>F37-F40</f>
        <v>10000</v>
      </c>
      <c r="G41" s="33">
        <v>200.02</v>
      </c>
      <c r="H41" s="25"/>
    </row>
    <row r="42" spans="1:8" ht="15" customHeight="1">
      <c r="A42" s="174" t="s">
        <v>123</v>
      </c>
      <c r="B42" s="175"/>
      <c r="C42" s="176"/>
      <c r="D42" s="19">
        <f>D34+D41</f>
        <v>-4228564</v>
      </c>
      <c r="E42" s="19">
        <f>E34+E41</f>
        <v>-24228063</v>
      </c>
      <c r="F42" s="19">
        <f>F34+F41</f>
        <v>19999499</v>
      </c>
      <c r="G42" s="32">
        <v>17.45</v>
      </c>
      <c r="H42" s="20"/>
    </row>
    <row r="43" spans="1:8" ht="15" customHeight="1">
      <c r="A43" s="172" t="s">
        <v>124</v>
      </c>
      <c r="B43" s="174" t="s">
        <v>125</v>
      </c>
      <c r="C43" s="176"/>
      <c r="D43" s="19">
        <v>50378764</v>
      </c>
      <c r="E43" s="19">
        <v>64371140</v>
      </c>
      <c r="F43" s="19">
        <f t="shared" si="0"/>
        <v>-13992376</v>
      </c>
      <c r="G43" s="32">
        <v>78.260000000000005</v>
      </c>
      <c r="H43" s="20"/>
    </row>
    <row r="44" spans="1:8" ht="15" customHeight="1">
      <c r="A44" s="168"/>
      <c r="B44" s="174" t="s">
        <v>126</v>
      </c>
      <c r="C44" s="176"/>
      <c r="D44" s="19">
        <f>D42+D43</f>
        <v>46150200</v>
      </c>
      <c r="E44" s="19">
        <f t="shared" ref="E44:F44" si="7">E42+E43</f>
        <v>40143077</v>
      </c>
      <c r="F44" s="19">
        <f t="shared" si="7"/>
        <v>6007123</v>
      </c>
      <c r="G44" s="32">
        <v>114.96</v>
      </c>
      <c r="H44" s="20"/>
    </row>
    <row r="45" spans="1:8" ht="15" customHeight="1">
      <c r="A45" s="168"/>
      <c r="B45" s="178" t="s">
        <v>127</v>
      </c>
      <c r="C45" s="179"/>
      <c r="D45" s="19">
        <v>0</v>
      </c>
      <c r="E45" s="19">
        <v>0</v>
      </c>
      <c r="F45" s="19">
        <f t="shared" si="0"/>
        <v>0</v>
      </c>
      <c r="G45" s="32"/>
      <c r="H45" s="20"/>
    </row>
    <row r="46" spans="1:8" ht="15" customHeight="1">
      <c r="A46" s="168"/>
      <c r="B46" s="178" t="s">
        <v>128</v>
      </c>
      <c r="C46" s="179"/>
      <c r="D46" s="19">
        <v>0</v>
      </c>
      <c r="E46" s="19">
        <v>0</v>
      </c>
      <c r="F46" s="19">
        <f t="shared" si="0"/>
        <v>0</v>
      </c>
      <c r="G46" s="32"/>
      <c r="H46" s="20"/>
    </row>
    <row r="47" spans="1:8" ht="15" customHeight="1">
      <c r="A47" s="168"/>
      <c r="B47" s="178" t="s">
        <v>129</v>
      </c>
      <c r="C47" s="179"/>
      <c r="D47" s="19">
        <v>5655305</v>
      </c>
      <c r="E47" s="19">
        <v>12112075</v>
      </c>
      <c r="F47" s="19">
        <f t="shared" si="0"/>
        <v>-6456770</v>
      </c>
      <c r="G47" s="32">
        <v>46.69</v>
      </c>
      <c r="H47" s="20"/>
    </row>
    <row r="48" spans="1:8" ht="15" customHeight="1">
      <c r="A48" s="168"/>
      <c r="B48" s="180" t="s">
        <v>130</v>
      </c>
      <c r="C48" s="181"/>
      <c r="D48" s="27">
        <v>1051555</v>
      </c>
      <c r="E48" s="27">
        <v>1876388</v>
      </c>
      <c r="F48" s="27">
        <f t="shared" si="0"/>
        <v>-824833</v>
      </c>
      <c r="G48" s="35">
        <v>56.04</v>
      </c>
      <c r="H48" s="28"/>
    </row>
    <row r="49" spans="1:8" ht="15" customHeight="1">
      <c r="A49" s="169"/>
      <c r="B49" s="174" t="s">
        <v>131</v>
      </c>
      <c r="C49" s="176"/>
      <c r="D49" s="19">
        <f>D44+D45+D46+D47-D48</f>
        <v>50753950</v>
      </c>
      <c r="E49" s="19">
        <f t="shared" ref="E49:F49" si="8">E44+E45+E46+E47-E48</f>
        <v>50378764</v>
      </c>
      <c r="F49" s="19">
        <f t="shared" si="8"/>
        <v>375186</v>
      </c>
      <c r="G49" s="32">
        <v>100.74</v>
      </c>
      <c r="H49" s="20"/>
    </row>
  </sheetData>
  <sheetProtection password="C769" sheet="1" objects="1" scenarios="1" formatCells="0" formatColumns="0" formatRows="0" insertColumns="0" insertRows="0" insertHyperlinks="0" deleteColumns="0" deleteRows="0"/>
  <mergeCells count="14">
    <mergeCell ref="A43:A49"/>
    <mergeCell ref="B43:C43"/>
    <mergeCell ref="B44:C44"/>
    <mergeCell ref="B45:C45"/>
    <mergeCell ref="B46:C46"/>
    <mergeCell ref="B47:C47"/>
    <mergeCell ref="B48:C48"/>
    <mergeCell ref="B49:C49"/>
    <mergeCell ref="A42:C42"/>
    <mergeCell ref="B27:C27"/>
    <mergeCell ref="A28:A33"/>
    <mergeCell ref="B33:C33"/>
    <mergeCell ref="A34:C34"/>
    <mergeCell ref="B41:C41"/>
  </mergeCells>
  <phoneticPr fontId="2"/>
  <pageMargins left="0.58333333333333337" right="0.30555555555555558" top="0.75" bottom="0.75" header="0" footer="0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view="pageBreakPreview" topLeftCell="B1" zoomScale="60" zoomScaleNormal="110" workbookViewId="0">
      <selection activeCell="F30" sqref="F30"/>
    </sheetView>
  </sheetViews>
  <sheetFormatPr defaultRowHeight="13.5"/>
  <cols>
    <col min="1" max="1" width="30.625" customWidth="1"/>
    <col min="2" max="4" width="12.625" customWidth="1"/>
    <col min="5" max="5" width="30.625" customWidth="1"/>
    <col min="6" max="8" width="12.625" customWidth="1"/>
  </cols>
  <sheetData>
    <row r="1" spans="1:8" ht="45.75" customHeight="1"/>
    <row r="2" spans="1:8" ht="26.25" customHeight="1"/>
    <row r="3" spans="1:8" ht="10.5" customHeight="1"/>
    <row r="4" spans="1:8">
      <c r="A4" s="182" t="s">
        <v>132</v>
      </c>
      <c r="B4" s="176"/>
      <c r="C4" s="176"/>
      <c r="D4" s="176"/>
      <c r="E4" s="174" t="s">
        <v>133</v>
      </c>
      <c r="F4" s="175"/>
      <c r="G4" s="175"/>
      <c r="H4" s="176"/>
    </row>
    <row r="5" spans="1:8">
      <c r="A5" s="36" t="s">
        <v>134</v>
      </c>
      <c r="B5" s="16" t="s">
        <v>135</v>
      </c>
      <c r="C5" s="16" t="s">
        <v>136</v>
      </c>
      <c r="D5" s="16" t="s">
        <v>137</v>
      </c>
      <c r="E5" s="15" t="s">
        <v>134</v>
      </c>
      <c r="F5" s="16" t="s">
        <v>135</v>
      </c>
      <c r="G5" s="16" t="s">
        <v>136</v>
      </c>
      <c r="H5" s="16" t="s">
        <v>137</v>
      </c>
    </row>
    <row r="6" spans="1:8">
      <c r="A6" s="18" t="s">
        <v>138</v>
      </c>
      <c r="B6" s="19">
        <f>SUM(B7:B10)</f>
        <v>64707322</v>
      </c>
      <c r="C6" s="19">
        <v>69696553</v>
      </c>
      <c r="D6" s="19">
        <f>B6-C6</f>
        <v>-4989231</v>
      </c>
      <c r="E6" s="18" t="s">
        <v>139</v>
      </c>
      <c r="F6" s="19">
        <f>SUM(F7:F10)</f>
        <v>26505677</v>
      </c>
      <c r="G6" s="19">
        <v>35289595</v>
      </c>
      <c r="H6" s="19">
        <f>F6-G6</f>
        <v>-8783918</v>
      </c>
    </row>
    <row r="7" spans="1:8">
      <c r="A7" s="38" t="s">
        <v>140</v>
      </c>
      <c r="B7" s="39">
        <v>33464022</v>
      </c>
      <c r="C7" s="39">
        <v>35509958</v>
      </c>
      <c r="D7" s="39">
        <f t="shared" ref="D7:D37" si="0">B7-C7</f>
        <v>-2045936</v>
      </c>
      <c r="E7" s="38" t="s">
        <v>141</v>
      </c>
      <c r="F7" s="39">
        <v>22878131</v>
      </c>
      <c r="G7" s="39">
        <v>33637061</v>
      </c>
      <c r="H7" s="39">
        <f t="shared" ref="H7:H13" si="1">F7-G7</f>
        <v>-10758930</v>
      </c>
    </row>
    <row r="8" spans="1:8">
      <c r="A8" s="38" t="s">
        <v>142</v>
      </c>
      <c r="B8" s="39">
        <v>30058200</v>
      </c>
      <c r="C8" s="39">
        <v>32874495</v>
      </c>
      <c r="D8" s="39">
        <f t="shared" si="0"/>
        <v>-2816295</v>
      </c>
      <c r="E8" s="38" t="s">
        <v>143</v>
      </c>
      <c r="F8" s="39">
        <v>3174725</v>
      </c>
      <c r="G8" s="39">
        <v>1275113</v>
      </c>
      <c r="H8" s="39">
        <f t="shared" si="1"/>
        <v>1899612</v>
      </c>
    </row>
    <row r="9" spans="1:8">
      <c r="A9" s="38" t="s">
        <v>144</v>
      </c>
      <c r="B9" s="39">
        <v>10000</v>
      </c>
      <c r="C9" s="39">
        <v>10000</v>
      </c>
      <c r="D9" s="39">
        <f t="shared" si="0"/>
        <v>0</v>
      </c>
      <c r="E9" s="38" t="s">
        <v>145</v>
      </c>
      <c r="F9" s="39">
        <v>452821</v>
      </c>
      <c r="G9" s="39">
        <v>377421</v>
      </c>
      <c r="H9" s="39">
        <f t="shared" si="1"/>
        <v>75400</v>
      </c>
    </row>
    <row r="10" spans="1:8">
      <c r="A10" s="26" t="s">
        <v>146</v>
      </c>
      <c r="B10" s="24">
        <v>1175100</v>
      </c>
      <c r="C10" s="24">
        <v>1302100</v>
      </c>
      <c r="D10" s="24">
        <f t="shared" si="0"/>
        <v>-127000</v>
      </c>
      <c r="E10" s="26" t="s">
        <v>22</v>
      </c>
      <c r="F10" s="24"/>
      <c r="G10" s="24"/>
      <c r="H10" s="24">
        <f t="shared" si="1"/>
        <v>0</v>
      </c>
    </row>
    <row r="11" spans="1:8">
      <c r="A11" s="18" t="s">
        <v>147</v>
      </c>
      <c r="B11" s="19">
        <f>B12+B16</f>
        <v>253673684</v>
      </c>
      <c r="C11" s="19">
        <v>260072482</v>
      </c>
      <c r="D11" s="19">
        <f t="shared" si="0"/>
        <v>-6398798</v>
      </c>
      <c r="E11" s="18" t="s">
        <v>148</v>
      </c>
      <c r="F11" s="19">
        <f>F12</f>
        <v>81662742</v>
      </c>
      <c r="G11" s="19">
        <v>84662068</v>
      </c>
      <c r="H11" s="19">
        <f t="shared" si="1"/>
        <v>-2999326</v>
      </c>
    </row>
    <row r="12" spans="1:8">
      <c r="A12" s="40" t="s">
        <v>149</v>
      </c>
      <c r="B12" s="41">
        <f>SUM(B13:B15)</f>
        <v>8726766</v>
      </c>
      <c r="C12" s="41">
        <v>8744864</v>
      </c>
      <c r="D12" s="41">
        <f t="shared" si="0"/>
        <v>-18098</v>
      </c>
      <c r="E12" s="18" t="s">
        <v>150</v>
      </c>
      <c r="F12" s="19">
        <v>81662742</v>
      </c>
      <c r="G12" s="19">
        <v>84662068</v>
      </c>
      <c r="H12" s="19">
        <f t="shared" si="1"/>
        <v>-2999326</v>
      </c>
    </row>
    <row r="13" spans="1:8">
      <c r="A13" s="38" t="s">
        <v>151</v>
      </c>
      <c r="B13" s="39">
        <v>4059700</v>
      </c>
      <c r="C13" s="39">
        <v>4059700</v>
      </c>
      <c r="D13" s="39">
        <f t="shared" si="0"/>
        <v>0</v>
      </c>
      <c r="E13" s="36" t="s">
        <v>152</v>
      </c>
      <c r="F13" s="19">
        <f>F6+F11</f>
        <v>108168419</v>
      </c>
      <c r="G13" s="19">
        <v>119951663</v>
      </c>
      <c r="H13" s="19">
        <f t="shared" si="1"/>
        <v>-11783244</v>
      </c>
    </row>
    <row r="14" spans="1:8">
      <c r="A14" s="38" t="s">
        <v>153</v>
      </c>
      <c r="B14" s="39">
        <v>467066</v>
      </c>
      <c r="C14" s="39">
        <v>485164</v>
      </c>
      <c r="D14" s="39">
        <f t="shared" si="0"/>
        <v>-18098</v>
      </c>
      <c r="E14" s="182" t="s">
        <v>154</v>
      </c>
      <c r="F14" s="182"/>
      <c r="G14" s="182"/>
      <c r="H14" s="182"/>
    </row>
    <row r="15" spans="1:8">
      <c r="A15" s="42" t="s">
        <v>155</v>
      </c>
      <c r="B15" s="43">
        <v>4200000</v>
      </c>
      <c r="C15" s="43">
        <v>4200000</v>
      </c>
      <c r="D15" s="43">
        <f t="shared" si="0"/>
        <v>0</v>
      </c>
      <c r="E15" s="18" t="s">
        <v>156</v>
      </c>
      <c r="F15" s="19">
        <f>F16</f>
        <v>4200000</v>
      </c>
      <c r="G15" s="19">
        <v>4200000</v>
      </c>
      <c r="H15" s="19">
        <f t="shared" ref="H15:H37" si="2">F15-G15</f>
        <v>0</v>
      </c>
    </row>
    <row r="16" spans="1:8">
      <c r="A16" s="44" t="s">
        <v>157</v>
      </c>
      <c r="B16" s="45">
        <f>SUM(B17:B36)</f>
        <v>244946918</v>
      </c>
      <c r="C16" s="45">
        <v>251327618</v>
      </c>
      <c r="D16" s="45">
        <f t="shared" si="0"/>
        <v>-6380700</v>
      </c>
      <c r="E16" s="18" t="s">
        <v>158</v>
      </c>
      <c r="F16" s="19">
        <v>4200000</v>
      </c>
      <c r="G16" s="19">
        <v>4200000</v>
      </c>
      <c r="H16" s="19">
        <f t="shared" si="2"/>
        <v>0</v>
      </c>
    </row>
    <row r="17" spans="1:8">
      <c r="A17" s="38" t="s">
        <v>153</v>
      </c>
      <c r="B17" s="39">
        <v>4</v>
      </c>
      <c r="C17" s="39">
        <v>4</v>
      </c>
      <c r="D17" s="39">
        <f t="shared" si="0"/>
        <v>0</v>
      </c>
      <c r="E17" s="18" t="s">
        <v>159</v>
      </c>
      <c r="F17" s="19">
        <f>SUM(F18:F19)</f>
        <v>109222362</v>
      </c>
      <c r="G17" s="19">
        <v>109222014</v>
      </c>
      <c r="H17" s="19">
        <f t="shared" si="2"/>
        <v>348</v>
      </c>
    </row>
    <row r="18" spans="1:8">
      <c r="A18" s="38" t="s">
        <v>160</v>
      </c>
      <c r="B18" s="39">
        <v>7856</v>
      </c>
      <c r="C18" s="39">
        <v>17152</v>
      </c>
      <c r="D18" s="39">
        <f t="shared" si="0"/>
        <v>-9296</v>
      </c>
      <c r="E18" s="38" t="s">
        <v>161</v>
      </c>
      <c r="F18" s="39">
        <v>108145320</v>
      </c>
      <c r="G18" s="39">
        <v>108145241</v>
      </c>
      <c r="H18" s="39">
        <f t="shared" si="2"/>
        <v>79</v>
      </c>
    </row>
    <row r="19" spans="1:8">
      <c r="A19" s="38" t="s">
        <v>162</v>
      </c>
      <c r="B19" s="39">
        <v>219351</v>
      </c>
      <c r="C19" s="39">
        <v>366203</v>
      </c>
      <c r="D19" s="39">
        <f t="shared" si="0"/>
        <v>-146852</v>
      </c>
      <c r="E19" s="26" t="s">
        <v>163</v>
      </c>
      <c r="F19" s="24">
        <v>1077042</v>
      </c>
      <c r="G19" s="24">
        <v>1076773</v>
      </c>
      <c r="H19" s="24">
        <f t="shared" si="2"/>
        <v>269</v>
      </c>
    </row>
    <row r="20" spans="1:8">
      <c r="A20" s="38" t="s">
        <v>164</v>
      </c>
      <c r="B20" s="39">
        <v>1695615</v>
      </c>
      <c r="C20" s="39">
        <v>2293279</v>
      </c>
      <c r="D20" s="39">
        <f t="shared" si="0"/>
        <v>-597664</v>
      </c>
      <c r="E20" s="18" t="s">
        <v>165</v>
      </c>
      <c r="F20" s="19">
        <v>1430230</v>
      </c>
      <c r="G20" s="19">
        <v>1958140</v>
      </c>
      <c r="H20" s="19">
        <f t="shared" si="2"/>
        <v>-527910</v>
      </c>
    </row>
    <row r="21" spans="1:8">
      <c r="A21" s="38" t="s">
        <v>166</v>
      </c>
      <c r="B21" s="39">
        <v>1245527</v>
      </c>
      <c r="C21" s="39">
        <v>1418845</v>
      </c>
      <c r="D21" s="39">
        <f t="shared" si="0"/>
        <v>-173318</v>
      </c>
      <c r="E21" s="18" t="s">
        <v>167</v>
      </c>
      <c r="F21" s="19">
        <f>SUM(F22:F30)</f>
        <v>44606045</v>
      </c>
      <c r="G21" s="19">
        <v>44058454</v>
      </c>
      <c r="H21" s="19">
        <f t="shared" si="2"/>
        <v>547591</v>
      </c>
    </row>
    <row r="22" spans="1:8">
      <c r="A22" s="38" t="s">
        <v>168</v>
      </c>
      <c r="B22" s="39">
        <v>6188686</v>
      </c>
      <c r="C22" s="39">
        <v>9190869</v>
      </c>
      <c r="D22" s="39">
        <f t="shared" si="0"/>
        <v>-3002183</v>
      </c>
      <c r="E22" s="38" t="s">
        <v>169</v>
      </c>
      <c r="F22" s="39">
        <v>13149924</v>
      </c>
      <c r="G22" s="39">
        <v>13148213</v>
      </c>
      <c r="H22" s="39">
        <f t="shared" si="2"/>
        <v>1711</v>
      </c>
    </row>
    <row r="23" spans="1:8">
      <c r="A23" s="38" t="s">
        <v>170</v>
      </c>
      <c r="B23" s="39">
        <v>50000</v>
      </c>
      <c r="C23" s="39">
        <v>50000</v>
      </c>
      <c r="D23" s="39">
        <f t="shared" si="0"/>
        <v>0</v>
      </c>
      <c r="E23" s="38" t="s">
        <v>171</v>
      </c>
      <c r="F23" s="39">
        <v>3132253</v>
      </c>
      <c r="G23" s="39">
        <v>3131915</v>
      </c>
      <c r="H23" s="39">
        <f t="shared" si="2"/>
        <v>338</v>
      </c>
    </row>
    <row r="24" spans="1:8">
      <c r="A24" s="38" t="s">
        <v>172</v>
      </c>
      <c r="B24" s="39">
        <v>81662742</v>
      </c>
      <c r="C24" s="39">
        <v>84662068</v>
      </c>
      <c r="D24" s="39">
        <f t="shared" si="0"/>
        <v>-2999326</v>
      </c>
      <c r="E24" s="38" t="s">
        <v>173</v>
      </c>
      <c r="F24" s="39">
        <v>656866</v>
      </c>
      <c r="G24" s="39">
        <v>656860</v>
      </c>
      <c r="H24" s="39">
        <f t="shared" si="2"/>
        <v>6</v>
      </c>
    </row>
    <row r="25" spans="1:8">
      <c r="A25" s="38" t="s">
        <v>174</v>
      </c>
      <c r="B25" s="39">
        <v>108145320</v>
      </c>
      <c r="C25" s="39">
        <v>108145241</v>
      </c>
      <c r="D25" s="39">
        <f t="shared" si="0"/>
        <v>79</v>
      </c>
      <c r="E25" s="38" t="s">
        <v>175</v>
      </c>
      <c r="F25" s="39">
        <v>18830372</v>
      </c>
      <c r="G25" s="39">
        <v>18826845</v>
      </c>
      <c r="H25" s="39">
        <f t="shared" si="2"/>
        <v>3527</v>
      </c>
    </row>
    <row r="26" spans="1:8">
      <c r="A26" s="38" t="s">
        <v>176</v>
      </c>
      <c r="B26" s="39">
        <v>1077042</v>
      </c>
      <c r="C26" s="39">
        <v>1076773</v>
      </c>
      <c r="D26" s="39">
        <f t="shared" si="0"/>
        <v>269</v>
      </c>
      <c r="E26" s="38" t="s">
        <v>177</v>
      </c>
      <c r="F26" s="39">
        <v>3989340</v>
      </c>
      <c r="G26" s="39">
        <v>3988341</v>
      </c>
      <c r="H26" s="39">
        <f t="shared" si="2"/>
        <v>999</v>
      </c>
    </row>
    <row r="27" spans="1:8">
      <c r="A27" s="38" t="s">
        <v>178</v>
      </c>
      <c r="B27" s="39">
        <v>13149924</v>
      </c>
      <c r="C27" s="39">
        <v>13148213</v>
      </c>
      <c r="D27" s="39">
        <f t="shared" si="0"/>
        <v>1711</v>
      </c>
      <c r="E27" s="38" t="s">
        <v>179</v>
      </c>
      <c r="F27" s="39">
        <v>103509</v>
      </c>
      <c r="G27" s="39">
        <v>103484</v>
      </c>
      <c r="H27" s="39">
        <f t="shared" si="2"/>
        <v>25</v>
      </c>
    </row>
    <row r="28" spans="1:8">
      <c r="A28" s="38" t="s">
        <v>180</v>
      </c>
      <c r="B28" s="39">
        <v>3132253</v>
      </c>
      <c r="C28" s="39">
        <v>3131915</v>
      </c>
      <c r="D28" s="39">
        <f t="shared" si="0"/>
        <v>338</v>
      </c>
      <c r="E28" s="38" t="s">
        <v>181</v>
      </c>
      <c r="F28" s="39">
        <v>1192685</v>
      </c>
      <c r="G28" s="39">
        <v>1192566</v>
      </c>
      <c r="H28" s="39">
        <f t="shared" si="2"/>
        <v>119</v>
      </c>
    </row>
    <row r="29" spans="1:8">
      <c r="A29" s="38" t="s">
        <v>182</v>
      </c>
      <c r="B29" s="39">
        <v>656866</v>
      </c>
      <c r="C29" s="39">
        <v>656860</v>
      </c>
      <c r="D29" s="39">
        <f t="shared" si="0"/>
        <v>6</v>
      </c>
      <c r="E29" s="38" t="s">
        <v>183</v>
      </c>
      <c r="F29" s="39">
        <v>163480</v>
      </c>
      <c r="G29" s="39">
        <v>163440</v>
      </c>
      <c r="H29" s="39">
        <f t="shared" si="2"/>
        <v>40</v>
      </c>
    </row>
    <row r="30" spans="1:8">
      <c r="A30" s="38" t="s">
        <v>184</v>
      </c>
      <c r="B30" s="39">
        <v>18830372</v>
      </c>
      <c r="C30" s="39">
        <v>18826845</v>
      </c>
      <c r="D30" s="39">
        <f t="shared" si="0"/>
        <v>3527</v>
      </c>
      <c r="E30" s="26" t="s">
        <v>185</v>
      </c>
      <c r="F30" s="24">
        <v>3387616</v>
      </c>
      <c r="G30" s="24">
        <v>2846790</v>
      </c>
      <c r="H30" s="24">
        <f t="shared" si="2"/>
        <v>540826</v>
      </c>
    </row>
    <row r="31" spans="1:8">
      <c r="A31" s="38" t="s">
        <v>186</v>
      </c>
      <c r="B31" s="39">
        <v>3989340</v>
      </c>
      <c r="C31" s="39">
        <v>3988341</v>
      </c>
      <c r="D31" s="39">
        <f t="shared" si="0"/>
        <v>999</v>
      </c>
      <c r="E31" s="18" t="s">
        <v>187</v>
      </c>
      <c r="F31" s="19">
        <f>B37-F13-F15-F17-F20-F21</f>
        <v>50753950</v>
      </c>
      <c r="G31" s="19">
        <v>50378764</v>
      </c>
      <c r="H31" s="19">
        <f t="shared" si="2"/>
        <v>375186</v>
      </c>
    </row>
    <row r="32" spans="1:8">
      <c r="A32" s="38" t="s">
        <v>188</v>
      </c>
      <c r="B32" s="39">
        <v>103509</v>
      </c>
      <c r="C32" s="39">
        <v>103484</v>
      </c>
      <c r="D32" s="39">
        <f t="shared" si="0"/>
        <v>25</v>
      </c>
      <c r="E32" s="38" t="s">
        <v>189</v>
      </c>
      <c r="F32" s="39">
        <v>-4228564</v>
      </c>
      <c r="G32" s="39">
        <v>-24228063</v>
      </c>
      <c r="H32" s="39">
        <f t="shared" si="2"/>
        <v>19999499</v>
      </c>
    </row>
    <row r="33" spans="1:8">
      <c r="A33" s="38" t="s">
        <v>190</v>
      </c>
      <c r="B33" s="39">
        <v>1192685</v>
      </c>
      <c r="C33" s="39">
        <v>1192566</v>
      </c>
      <c r="D33" s="39">
        <f t="shared" si="0"/>
        <v>119</v>
      </c>
      <c r="E33" s="38" t="s">
        <v>22</v>
      </c>
      <c r="F33" s="39"/>
      <c r="G33" s="39"/>
      <c r="H33" s="39">
        <f t="shared" si="2"/>
        <v>0</v>
      </c>
    </row>
    <row r="34" spans="1:8">
      <c r="A34" s="38" t="s">
        <v>191</v>
      </c>
      <c r="B34" s="39">
        <v>163480</v>
      </c>
      <c r="C34" s="39">
        <v>163440</v>
      </c>
      <c r="D34" s="39">
        <f t="shared" si="0"/>
        <v>40</v>
      </c>
      <c r="E34" s="38" t="s">
        <v>22</v>
      </c>
      <c r="F34" s="39"/>
      <c r="G34" s="39"/>
      <c r="H34" s="39">
        <f t="shared" si="2"/>
        <v>0</v>
      </c>
    </row>
    <row r="35" spans="1:8">
      <c r="A35" s="38" t="s">
        <v>192</v>
      </c>
      <c r="B35" s="39">
        <v>3387616</v>
      </c>
      <c r="C35" s="39">
        <v>2846790</v>
      </c>
      <c r="D35" s="39">
        <f t="shared" si="0"/>
        <v>540826</v>
      </c>
      <c r="E35" s="26" t="s">
        <v>22</v>
      </c>
      <c r="F35" s="24"/>
      <c r="G35" s="24"/>
      <c r="H35" s="24">
        <f t="shared" si="2"/>
        <v>0</v>
      </c>
    </row>
    <row r="36" spans="1:8">
      <c r="A36" s="26" t="s">
        <v>193</v>
      </c>
      <c r="B36" s="24">
        <v>48730</v>
      </c>
      <c r="C36" s="24">
        <v>48730</v>
      </c>
      <c r="D36" s="24">
        <f t="shared" si="0"/>
        <v>0</v>
      </c>
      <c r="E36" s="36" t="s">
        <v>194</v>
      </c>
      <c r="F36" s="19">
        <f>B37-F13</f>
        <v>210212587</v>
      </c>
      <c r="G36" s="19">
        <v>209817372</v>
      </c>
      <c r="H36" s="19">
        <f t="shared" si="2"/>
        <v>395215</v>
      </c>
    </row>
    <row r="37" spans="1:8">
      <c r="A37" s="36" t="s">
        <v>195</v>
      </c>
      <c r="B37" s="19">
        <f>B6+B11</f>
        <v>318381006</v>
      </c>
      <c r="C37" s="19">
        <v>329769035</v>
      </c>
      <c r="D37" s="19">
        <f t="shared" si="0"/>
        <v>-11388029</v>
      </c>
      <c r="E37" s="36" t="s">
        <v>196</v>
      </c>
      <c r="F37" s="19">
        <f>F13+F36</f>
        <v>318381006</v>
      </c>
      <c r="G37" s="19">
        <v>329769035</v>
      </c>
      <c r="H37" s="19">
        <f t="shared" si="2"/>
        <v>-11388029</v>
      </c>
    </row>
  </sheetData>
  <sheetProtection password="C769" sheet="1" objects="1" scenarios="1" formatCells="0" formatColumns="0" formatRows="0" insertColumns="0" insertRows="0" insertHyperlinks="0" deleteColumns="0" deleteRows="0"/>
  <mergeCells count="3">
    <mergeCell ref="A4:D4"/>
    <mergeCell ref="E4:H4"/>
    <mergeCell ref="E14:H14"/>
  </mergeCells>
  <phoneticPr fontId="2"/>
  <printOptions horizontalCentered="1"/>
  <pageMargins left="0.59055118110236227" right="0.31496062992125984" top="0.74803149606299213" bottom="0.55118110236220474" header="0" footer="0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view="pageBreakPreview" zoomScale="60" zoomScaleNormal="110" workbookViewId="0">
      <selection activeCell="F1" sqref="F1"/>
    </sheetView>
  </sheetViews>
  <sheetFormatPr defaultRowHeight="13.5"/>
  <cols>
    <col min="1" max="2" width="2.5" customWidth="1"/>
    <col min="3" max="4" width="15" customWidth="1"/>
    <col min="5" max="5" width="6.25" customWidth="1"/>
    <col min="6" max="6" width="15" customWidth="1"/>
    <col min="7" max="8" width="10" customWidth="1"/>
    <col min="9" max="9" width="15.625" customWidth="1"/>
  </cols>
  <sheetData>
    <row r="1" spans="1:9" ht="61.7" customHeight="1"/>
    <row r="2" spans="1:9" ht="23.25" customHeight="1"/>
    <row r="3" spans="1:9" ht="10.5" customHeight="1" thickBot="1"/>
    <row r="4" spans="1:9" ht="17.25" customHeight="1" thickBot="1">
      <c r="A4" s="186" t="s">
        <v>198</v>
      </c>
      <c r="B4" s="187"/>
      <c r="C4" s="187"/>
      <c r="D4" s="46" t="s">
        <v>199</v>
      </c>
      <c r="E4" s="47" t="s">
        <v>200</v>
      </c>
      <c r="F4" s="48" t="s">
        <v>201</v>
      </c>
      <c r="G4" s="48" t="s">
        <v>202</v>
      </c>
      <c r="H4" s="47" t="s">
        <v>203</v>
      </c>
      <c r="I4" s="49" t="s">
        <v>204</v>
      </c>
    </row>
    <row r="5" spans="1:9">
      <c r="A5" s="188" t="s">
        <v>205</v>
      </c>
      <c r="B5" s="189"/>
      <c r="C5" s="189"/>
      <c r="D5" s="189"/>
      <c r="E5" s="189"/>
      <c r="F5" s="189"/>
      <c r="G5" s="189"/>
      <c r="H5" s="189"/>
      <c r="I5" s="190"/>
    </row>
    <row r="6" spans="1:9">
      <c r="A6" s="191" t="s">
        <v>206</v>
      </c>
      <c r="B6" s="192"/>
      <c r="C6" s="192"/>
      <c r="D6" s="192"/>
      <c r="E6" s="192"/>
      <c r="F6" s="192"/>
      <c r="G6" s="192"/>
      <c r="H6" s="192"/>
      <c r="I6" s="193"/>
    </row>
    <row r="7" spans="1:9">
      <c r="A7" s="50"/>
      <c r="B7" s="51"/>
      <c r="C7" s="52" t="s">
        <v>207</v>
      </c>
      <c r="D7" s="18" t="s">
        <v>208</v>
      </c>
      <c r="E7" s="18"/>
      <c r="F7" s="18" t="s">
        <v>22</v>
      </c>
      <c r="G7" s="18"/>
      <c r="H7" s="18"/>
      <c r="I7" s="53">
        <v>33464022</v>
      </c>
    </row>
    <row r="8" spans="1:9">
      <c r="A8" s="50"/>
      <c r="B8" s="51"/>
      <c r="C8" s="52" t="s">
        <v>209</v>
      </c>
      <c r="D8" s="18"/>
      <c r="E8" s="18"/>
      <c r="F8" s="18" t="s">
        <v>210</v>
      </c>
      <c r="G8" s="18"/>
      <c r="H8" s="18"/>
      <c r="I8" s="53">
        <v>30058200</v>
      </c>
    </row>
    <row r="9" spans="1:9">
      <c r="A9" s="50"/>
      <c r="B9" s="51"/>
      <c r="C9" s="52" t="s">
        <v>211</v>
      </c>
      <c r="D9" s="18"/>
      <c r="E9" s="18"/>
      <c r="F9" s="18" t="s">
        <v>22</v>
      </c>
      <c r="G9" s="18"/>
      <c r="H9" s="18"/>
      <c r="I9" s="53">
        <v>10000</v>
      </c>
    </row>
    <row r="10" spans="1:9" ht="14.25" thickBot="1">
      <c r="A10" s="54"/>
      <c r="B10" s="55"/>
      <c r="C10" s="56" t="s">
        <v>212</v>
      </c>
      <c r="D10" s="34"/>
      <c r="E10" s="34"/>
      <c r="F10" s="34" t="s">
        <v>213</v>
      </c>
      <c r="G10" s="34"/>
      <c r="H10" s="34"/>
      <c r="I10" s="57">
        <v>1175100</v>
      </c>
    </row>
    <row r="11" spans="1:9" ht="13.5" customHeight="1" thickBot="1">
      <c r="A11" s="186" t="s">
        <v>214</v>
      </c>
      <c r="B11" s="187"/>
      <c r="C11" s="187"/>
      <c r="D11" s="187"/>
      <c r="E11" s="187"/>
      <c r="F11" s="187"/>
      <c r="G11" s="187"/>
      <c r="H11" s="194"/>
      <c r="I11" s="58">
        <f>SUM(I7:I10)</f>
        <v>64707322</v>
      </c>
    </row>
    <row r="12" spans="1:9">
      <c r="A12" s="195" t="s">
        <v>215</v>
      </c>
      <c r="B12" s="196"/>
      <c r="C12" s="196"/>
      <c r="D12" s="196"/>
      <c r="E12" s="196"/>
      <c r="F12" s="196"/>
      <c r="G12" s="196"/>
      <c r="H12" s="196"/>
      <c r="I12" s="197"/>
    </row>
    <row r="13" spans="1:9">
      <c r="A13" s="183" t="s">
        <v>216</v>
      </c>
      <c r="B13" s="184"/>
      <c r="C13" s="184"/>
      <c r="D13" s="184"/>
      <c r="E13" s="184"/>
      <c r="F13" s="184"/>
      <c r="G13" s="184"/>
      <c r="H13" s="184"/>
      <c r="I13" s="185"/>
    </row>
    <row r="14" spans="1:9">
      <c r="A14" s="50"/>
      <c r="B14" s="51"/>
      <c r="C14" s="52" t="s">
        <v>217</v>
      </c>
      <c r="D14" s="18" t="s">
        <v>218</v>
      </c>
      <c r="E14" s="18" t="s">
        <v>219</v>
      </c>
      <c r="F14" s="18" t="s">
        <v>22</v>
      </c>
      <c r="G14" s="39">
        <v>4059700</v>
      </c>
      <c r="H14" s="18"/>
      <c r="I14" s="59">
        <v>4059700</v>
      </c>
    </row>
    <row r="15" spans="1:9">
      <c r="A15" s="50"/>
      <c r="B15" s="51"/>
      <c r="C15" s="52" t="s">
        <v>220</v>
      </c>
      <c r="D15" s="18" t="s">
        <v>218</v>
      </c>
      <c r="E15" s="18" t="s">
        <v>221</v>
      </c>
      <c r="F15" s="18" t="s">
        <v>222</v>
      </c>
      <c r="G15" s="60">
        <v>744800</v>
      </c>
      <c r="H15" s="60">
        <v>277734</v>
      </c>
      <c r="I15" s="53">
        <v>467066</v>
      </c>
    </row>
    <row r="16" spans="1:9" ht="14.25" thickBot="1">
      <c r="A16" s="54"/>
      <c r="B16" s="55"/>
      <c r="C16" s="56" t="s">
        <v>223</v>
      </c>
      <c r="D16" s="34" t="s">
        <v>224</v>
      </c>
      <c r="E16" s="34"/>
      <c r="F16" s="34" t="s">
        <v>22</v>
      </c>
      <c r="G16" s="34"/>
      <c r="H16" s="34"/>
      <c r="I16" s="59">
        <v>4200000</v>
      </c>
    </row>
    <row r="17" spans="1:9" ht="14.25" thickBot="1">
      <c r="A17" s="198" t="s">
        <v>225</v>
      </c>
      <c r="B17" s="199"/>
      <c r="C17" s="199"/>
      <c r="D17" s="199"/>
      <c r="E17" s="199"/>
      <c r="F17" s="199"/>
      <c r="G17" s="199"/>
      <c r="H17" s="200"/>
      <c r="I17" s="58">
        <f>SUM(I14:I16)</f>
        <v>8726766</v>
      </c>
    </row>
    <row r="18" spans="1:9">
      <c r="A18" s="195" t="s">
        <v>226</v>
      </c>
      <c r="B18" s="196"/>
      <c r="C18" s="196"/>
      <c r="D18" s="196"/>
      <c r="E18" s="196"/>
      <c r="F18" s="196"/>
      <c r="G18" s="196"/>
      <c r="H18" s="196"/>
      <c r="I18" s="197"/>
    </row>
    <row r="19" spans="1:9">
      <c r="A19" s="50"/>
      <c r="B19" s="51"/>
      <c r="C19" s="52" t="s">
        <v>220</v>
      </c>
      <c r="D19" s="18" t="s">
        <v>227</v>
      </c>
      <c r="E19" s="18"/>
      <c r="F19" s="18" t="s">
        <v>22</v>
      </c>
      <c r="G19" s="61">
        <v>933500</v>
      </c>
      <c r="H19" s="61">
        <v>933496</v>
      </c>
      <c r="I19" s="62">
        <v>4</v>
      </c>
    </row>
    <row r="20" spans="1:9">
      <c r="A20" s="50"/>
      <c r="B20" s="51"/>
      <c r="C20" s="52" t="s">
        <v>228</v>
      </c>
      <c r="D20" s="18" t="s">
        <v>229</v>
      </c>
      <c r="E20" s="18"/>
      <c r="F20" s="18" t="s">
        <v>22</v>
      </c>
      <c r="G20" s="61">
        <v>668095</v>
      </c>
      <c r="H20" s="61">
        <v>660239</v>
      </c>
      <c r="I20" s="62">
        <v>7856</v>
      </c>
    </row>
    <row r="21" spans="1:9">
      <c r="A21" s="50"/>
      <c r="B21" s="51"/>
      <c r="C21" s="52" t="s">
        <v>230</v>
      </c>
      <c r="D21" s="18" t="s">
        <v>231</v>
      </c>
      <c r="E21" s="18"/>
      <c r="F21" s="18" t="s">
        <v>22</v>
      </c>
      <c r="G21" s="61">
        <v>841850</v>
      </c>
      <c r="H21" s="61">
        <v>622499</v>
      </c>
      <c r="I21" s="62">
        <v>219351</v>
      </c>
    </row>
    <row r="22" spans="1:9">
      <c r="A22" s="50"/>
      <c r="B22" s="51"/>
      <c r="C22" s="52" t="s">
        <v>232</v>
      </c>
      <c r="D22" s="18" t="s">
        <v>233</v>
      </c>
      <c r="E22" s="18"/>
      <c r="F22" s="18" t="s">
        <v>22</v>
      </c>
      <c r="G22" s="61">
        <v>37599488</v>
      </c>
      <c r="H22" s="61">
        <v>35903873</v>
      </c>
      <c r="I22" s="62">
        <v>1695615</v>
      </c>
    </row>
    <row r="23" spans="1:9">
      <c r="A23" s="50"/>
      <c r="B23" s="51"/>
      <c r="C23" s="52" t="s">
        <v>234</v>
      </c>
      <c r="D23" s="18" t="s">
        <v>235</v>
      </c>
      <c r="E23" s="18"/>
      <c r="F23" s="18" t="s">
        <v>22</v>
      </c>
      <c r="G23" s="61">
        <v>12839520</v>
      </c>
      <c r="H23" s="61">
        <v>11593993</v>
      </c>
      <c r="I23" s="62">
        <v>1245527</v>
      </c>
    </row>
    <row r="24" spans="1:9">
      <c r="A24" s="50"/>
      <c r="B24" s="51"/>
      <c r="C24" s="52" t="s">
        <v>236</v>
      </c>
      <c r="D24" s="18" t="s">
        <v>237</v>
      </c>
      <c r="E24" s="18"/>
      <c r="F24" s="18" t="s">
        <v>22</v>
      </c>
      <c r="G24" s="61">
        <v>15430927</v>
      </c>
      <c r="H24" s="61">
        <v>9742241</v>
      </c>
      <c r="I24" s="62">
        <v>6188686</v>
      </c>
    </row>
    <row r="25" spans="1:9">
      <c r="A25" s="50"/>
      <c r="B25" s="51"/>
      <c r="C25" s="52" t="s">
        <v>238</v>
      </c>
      <c r="D25" s="18"/>
      <c r="E25" s="18"/>
      <c r="F25" s="18" t="s">
        <v>22</v>
      </c>
      <c r="G25" s="61"/>
      <c r="H25" s="61"/>
      <c r="I25" s="62">
        <v>50000</v>
      </c>
    </row>
    <row r="26" spans="1:9">
      <c r="A26" s="50"/>
      <c r="B26" s="51"/>
      <c r="C26" s="52" t="s">
        <v>239</v>
      </c>
      <c r="D26" s="18"/>
      <c r="E26" s="18"/>
      <c r="F26" s="18" t="s">
        <v>22</v>
      </c>
      <c r="G26" s="61"/>
      <c r="H26" s="61"/>
      <c r="I26" s="62">
        <v>81662742</v>
      </c>
    </row>
    <row r="27" spans="1:9">
      <c r="A27" s="50"/>
      <c r="B27" s="51"/>
      <c r="C27" s="52" t="s">
        <v>240</v>
      </c>
      <c r="D27" s="18" t="s">
        <v>208</v>
      </c>
      <c r="E27" s="18"/>
      <c r="F27" s="18" t="s">
        <v>22</v>
      </c>
      <c r="G27" s="61"/>
      <c r="H27" s="61"/>
      <c r="I27" s="62">
        <v>108145320</v>
      </c>
    </row>
    <row r="28" spans="1:9">
      <c r="A28" s="50"/>
      <c r="B28" s="51"/>
      <c r="C28" s="52" t="s">
        <v>241</v>
      </c>
      <c r="D28" s="18" t="s">
        <v>224</v>
      </c>
      <c r="E28" s="18"/>
      <c r="F28" s="18" t="s">
        <v>22</v>
      </c>
      <c r="G28" s="61"/>
      <c r="H28" s="61"/>
      <c r="I28" s="62">
        <v>1077042</v>
      </c>
    </row>
    <row r="29" spans="1:9">
      <c r="A29" s="50"/>
      <c r="B29" s="51"/>
      <c r="C29" s="52" t="s">
        <v>242</v>
      </c>
      <c r="D29" s="18" t="s">
        <v>224</v>
      </c>
      <c r="E29" s="18"/>
      <c r="F29" s="18" t="s">
        <v>22</v>
      </c>
      <c r="G29" s="61"/>
      <c r="H29" s="61"/>
      <c r="I29" s="62">
        <v>13149924</v>
      </c>
    </row>
    <row r="30" spans="1:9">
      <c r="A30" s="50"/>
      <c r="B30" s="51"/>
      <c r="C30" s="52" t="s">
        <v>243</v>
      </c>
      <c r="D30" s="18" t="s">
        <v>224</v>
      </c>
      <c r="E30" s="18"/>
      <c r="F30" s="18" t="s">
        <v>22</v>
      </c>
      <c r="G30" s="61"/>
      <c r="H30" s="61"/>
      <c r="I30" s="62">
        <v>3132253</v>
      </c>
    </row>
    <row r="31" spans="1:9">
      <c r="A31" s="50"/>
      <c r="B31" s="51"/>
      <c r="C31" s="52" t="s">
        <v>244</v>
      </c>
      <c r="D31" s="18" t="s">
        <v>224</v>
      </c>
      <c r="E31" s="18"/>
      <c r="F31" s="18" t="s">
        <v>22</v>
      </c>
      <c r="G31" s="61"/>
      <c r="H31" s="61"/>
      <c r="I31" s="62">
        <v>656866</v>
      </c>
    </row>
    <row r="32" spans="1:9">
      <c r="A32" s="50"/>
      <c r="B32" s="51"/>
      <c r="C32" s="52" t="s">
        <v>245</v>
      </c>
      <c r="D32" s="18" t="s">
        <v>224</v>
      </c>
      <c r="E32" s="18"/>
      <c r="F32" s="18" t="s">
        <v>22</v>
      </c>
      <c r="G32" s="61"/>
      <c r="H32" s="61"/>
      <c r="I32" s="62">
        <v>18830372</v>
      </c>
    </row>
    <row r="33" spans="1:9">
      <c r="A33" s="50"/>
      <c r="B33" s="51"/>
      <c r="C33" s="52" t="s">
        <v>246</v>
      </c>
      <c r="D33" s="18" t="s">
        <v>224</v>
      </c>
      <c r="E33" s="18"/>
      <c r="F33" s="18" t="s">
        <v>22</v>
      </c>
      <c r="G33" s="61"/>
      <c r="H33" s="61"/>
      <c r="I33" s="62">
        <v>3989340</v>
      </c>
    </row>
    <row r="34" spans="1:9">
      <c r="A34" s="50"/>
      <c r="B34" s="51"/>
      <c r="C34" s="52" t="s">
        <v>247</v>
      </c>
      <c r="D34" s="18" t="s">
        <v>224</v>
      </c>
      <c r="E34" s="18"/>
      <c r="F34" s="18" t="s">
        <v>22</v>
      </c>
      <c r="G34" s="61"/>
      <c r="H34" s="61"/>
      <c r="I34" s="62">
        <v>103509</v>
      </c>
    </row>
    <row r="35" spans="1:9">
      <c r="A35" s="50"/>
      <c r="B35" s="51"/>
      <c r="C35" s="52" t="s">
        <v>248</v>
      </c>
      <c r="D35" s="18" t="s">
        <v>224</v>
      </c>
      <c r="E35" s="18"/>
      <c r="F35" s="18" t="s">
        <v>22</v>
      </c>
      <c r="G35" s="61"/>
      <c r="H35" s="61"/>
      <c r="I35" s="62">
        <v>1192685</v>
      </c>
    </row>
    <row r="36" spans="1:9">
      <c r="A36" s="50"/>
      <c r="B36" s="51"/>
      <c r="C36" s="52" t="s">
        <v>249</v>
      </c>
      <c r="D36" s="18" t="s">
        <v>224</v>
      </c>
      <c r="E36" s="18"/>
      <c r="F36" s="18" t="s">
        <v>22</v>
      </c>
      <c r="G36" s="61"/>
      <c r="H36" s="61"/>
      <c r="I36" s="62">
        <v>163480</v>
      </c>
    </row>
    <row r="37" spans="1:9">
      <c r="A37" s="50"/>
      <c r="B37" s="51"/>
      <c r="C37" s="52" t="s">
        <v>250</v>
      </c>
      <c r="D37" s="18" t="s">
        <v>224</v>
      </c>
      <c r="E37" s="18"/>
      <c r="F37" s="18" t="s">
        <v>22</v>
      </c>
      <c r="G37" s="61"/>
      <c r="H37" s="61"/>
      <c r="I37" s="62">
        <v>3387616</v>
      </c>
    </row>
    <row r="38" spans="1:9" ht="14.25" thickBot="1">
      <c r="A38" s="54"/>
      <c r="B38" s="55"/>
      <c r="C38" s="56" t="s">
        <v>251</v>
      </c>
      <c r="D38" s="34"/>
      <c r="E38" s="34"/>
      <c r="F38" s="34" t="s">
        <v>22</v>
      </c>
      <c r="G38" s="63"/>
      <c r="H38" s="63"/>
      <c r="I38" s="64">
        <v>48730</v>
      </c>
    </row>
    <row r="39" spans="1:9" ht="14.25" thickBot="1">
      <c r="A39" s="186" t="s">
        <v>252</v>
      </c>
      <c r="B39" s="187"/>
      <c r="C39" s="187"/>
      <c r="D39" s="187"/>
      <c r="E39" s="187"/>
      <c r="F39" s="187"/>
      <c r="G39" s="187"/>
      <c r="H39" s="194"/>
      <c r="I39" s="58">
        <f>SUM(I19:I38)</f>
        <v>244946918</v>
      </c>
    </row>
    <row r="40" spans="1:9" ht="14.25" thickBot="1">
      <c r="A40" s="186" t="s">
        <v>253</v>
      </c>
      <c r="B40" s="187"/>
      <c r="C40" s="187"/>
      <c r="D40" s="187"/>
      <c r="E40" s="187"/>
      <c r="F40" s="187"/>
      <c r="G40" s="187"/>
      <c r="H40" s="194"/>
      <c r="I40" s="58">
        <v>253673684</v>
      </c>
    </row>
    <row r="41" spans="1:9" ht="14.25" thickBot="1">
      <c r="A41" s="186" t="s">
        <v>254</v>
      </c>
      <c r="B41" s="187"/>
      <c r="C41" s="187"/>
      <c r="D41" s="187"/>
      <c r="E41" s="187"/>
      <c r="F41" s="187"/>
      <c r="G41" s="187"/>
      <c r="H41" s="194"/>
      <c r="I41" s="58">
        <v>318381006</v>
      </c>
    </row>
    <row r="42" spans="1:9">
      <c r="A42" s="188" t="s">
        <v>255</v>
      </c>
      <c r="B42" s="189"/>
      <c r="C42" s="189"/>
      <c r="D42" s="189"/>
      <c r="E42" s="189"/>
      <c r="F42" s="189"/>
      <c r="G42" s="189"/>
      <c r="H42" s="189"/>
      <c r="I42" s="190"/>
    </row>
    <row r="43" spans="1:9">
      <c r="A43" s="191" t="s">
        <v>256</v>
      </c>
      <c r="B43" s="192"/>
      <c r="C43" s="192"/>
      <c r="D43" s="192"/>
      <c r="E43" s="192"/>
      <c r="F43" s="192"/>
      <c r="G43" s="192"/>
      <c r="H43" s="192"/>
      <c r="I43" s="193"/>
    </row>
    <row r="44" spans="1:9">
      <c r="A44" s="50"/>
      <c r="B44" s="51"/>
      <c r="C44" s="52" t="s">
        <v>257</v>
      </c>
      <c r="D44" s="18"/>
      <c r="E44" s="18"/>
      <c r="F44" s="18" t="s">
        <v>258</v>
      </c>
      <c r="G44" s="18"/>
      <c r="H44" s="18"/>
      <c r="I44" s="53">
        <v>22878131</v>
      </c>
    </row>
    <row r="45" spans="1:9">
      <c r="A45" s="50"/>
      <c r="B45" s="51"/>
      <c r="C45" s="52" t="s">
        <v>259</v>
      </c>
      <c r="D45" s="18"/>
      <c r="E45" s="18"/>
      <c r="F45" s="18" t="s">
        <v>260</v>
      </c>
      <c r="G45" s="18"/>
      <c r="H45" s="18"/>
      <c r="I45" s="53">
        <v>3174725</v>
      </c>
    </row>
    <row r="46" spans="1:9" ht="14.25" thickBot="1">
      <c r="A46" s="54"/>
      <c r="B46" s="55"/>
      <c r="C46" s="56" t="s">
        <v>261</v>
      </c>
      <c r="D46" s="34"/>
      <c r="E46" s="34"/>
      <c r="F46" s="34" t="s">
        <v>262</v>
      </c>
      <c r="G46" s="34"/>
      <c r="H46" s="34"/>
      <c r="I46" s="57">
        <v>452821</v>
      </c>
    </row>
    <row r="47" spans="1:9" ht="14.25" thickBot="1">
      <c r="A47" s="186" t="s">
        <v>263</v>
      </c>
      <c r="B47" s="187"/>
      <c r="C47" s="187"/>
      <c r="D47" s="187"/>
      <c r="E47" s="187"/>
      <c r="F47" s="187"/>
      <c r="G47" s="187"/>
      <c r="H47" s="194"/>
      <c r="I47" s="58">
        <f>SUM(I44:I46)</f>
        <v>26505677</v>
      </c>
    </row>
    <row r="48" spans="1:9">
      <c r="A48" s="191" t="s">
        <v>264</v>
      </c>
      <c r="B48" s="192"/>
      <c r="C48" s="192"/>
      <c r="D48" s="192"/>
      <c r="E48" s="192"/>
      <c r="F48" s="192"/>
      <c r="G48" s="192"/>
      <c r="H48" s="192"/>
      <c r="I48" s="193"/>
    </row>
    <row r="49" spans="1:9" ht="14.25" thickBot="1">
      <c r="A49" s="54"/>
      <c r="B49" s="55"/>
      <c r="C49" s="56" t="s">
        <v>265</v>
      </c>
      <c r="D49" s="34"/>
      <c r="E49" s="34"/>
      <c r="F49" s="34" t="s">
        <v>22</v>
      </c>
      <c r="G49" s="34"/>
      <c r="H49" s="34"/>
      <c r="I49" s="59">
        <v>81662742</v>
      </c>
    </row>
    <row r="50" spans="1:9" ht="14.25" thickBot="1">
      <c r="A50" s="186" t="s">
        <v>266</v>
      </c>
      <c r="B50" s="187"/>
      <c r="C50" s="187"/>
      <c r="D50" s="187"/>
      <c r="E50" s="187"/>
      <c r="F50" s="187"/>
      <c r="G50" s="187"/>
      <c r="H50" s="194"/>
      <c r="I50" s="58">
        <f>I49</f>
        <v>81662742</v>
      </c>
    </row>
    <row r="51" spans="1:9" ht="14.25" thickBot="1">
      <c r="A51" s="65" t="s">
        <v>267</v>
      </c>
      <c r="B51" s="66"/>
      <c r="C51" s="66"/>
      <c r="D51" s="66"/>
      <c r="E51" s="66"/>
      <c r="F51" s="66"/>
      <c r="G51" s="66"/>
      <c r="H51" s="66"/>
      <c r="I51" s="58">
        <f>I47+I50</f>
        <v>108168419</v>
      </c>
    </row>
    <row r="52" spans="1:9" ht="14.25" thickBot="1">
      <c r="A52" s="65" t="s">
        <v>268</v>
      </c>
      <c r="B52" s="66"/>
      <c r="C52" s="66"/>
      <c r="D52" s="66"/>
      <c r="E52" s="66"/>
      <c r="F52" s="66"/>
      <c r="G52" s="66"/>
      <c r="H52" s="66"/>
      <c r="I52" s="58">
        <f>I41-I51</f>
        <v>210212587</v>
      </c>
    </row>
  </sheetData>
  <sheetProtection password="C769" sheet="1" objects="1" scenarios="1" formatCells="0" formatColumns="0" formatRows="0" insertColumns="0" insertRows="0" insertHyperlinks="0" deleteColumns="0" deleteRows="0"/>
  <mergeCells count="16">
    <mergeCell ref="A43:I43"/>
    <mergeCell ref="A47:H47"/>
    <mergeCell ref="A48:I48"/>
    <mergeCell ref="A50:H50"/>
    <mergeCell ref="A17:H17"/>
    <mergeCell ref="A18:I18"/>
    <mergeCell ref="A39:H39"/>
    <mergeCell ref="A40:H40"/>
    <mergeCell ref="A41:H41"/>
    <mergeCell ref="A42:I42"/>
    <mergeCell ref="A13:I13"/>
    <mergeCell ref="A4:C4"/>
    <mergeCell ref="A5:I5"/>
    <mergeCell ref="A6:I6"/>
    <mergeCell ref="A11:H11"/>
    <mergeCell ref="A12:I12"/>
  </mergeCells>
  <phoneticPr fontId="2"/>
  <pageMargins left="0.59055118110236227" right="0.31496062992125984" top="0.74803149606299213" bottom="0.74803149606299213" header="0" footer="0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9"/>
  <sheetViews>
    <sheetView view="pageBreakPreview" topLeftCell="A10" zoomScale="60" zoomScaleNormal="110" workbookViewId="0">
      <selection activeCell="A17" sqref="A17:I17"/>
    </sheetView>
  </sheetViews>
  <sheetFormatPr defaultRowHeight="13.5"/>
  <cols>
    <col min="1" max="8" width="9.75" style="8" customWidth="1"/>
    <col min="9" max="9" width="10" style="8" customWidth="1"/>
    <col min="10" max="16384" width="9" style="1"/>
  </cols>
  <sheetData>
    <row r="10" spans="1:9" ht="71.25" customHeight="1">
      <c r="A10" s="165" t="s">
        <v>0</v>
      </c>
      <c r="B10" s="165"/>
      <c r="C10" s="165"/>
      <c r="D10" s="165"/>
      <c r="E10" s="165"/>
      <c r="F10" s="165"/>
      <c r="G10" s="165"/>
      <c r="H10" s="165"/>
      <c r="I10" s="165"/>
    </row>
    <row r="11" spans="1:9" ht="37.5" customHeight="1">
      <c r="A11" s="165" t="s">
        <v>5</v>
      </c>
      <c r="B11" s="165"/>
      <c r="C11" s="165"/>
      <c r="D11" s="165"/>
      <c r="E11" s="165"/>
      <c r="F11" s="165"/>
      <c r="G11" s="165"/>
      <c r="H11" s="165"/>
      <c r="I11" s="165"/>
    </row>
    <row r="12" spans="1:9" ht="13.5" customHeight="1">
      <c r="A12" s="9"/>
      <c r="B12" s="9"/>
      <c r="C12" s="9"/>
      <c r="D12" s="9"/>
      <c r="E12" s="9"/>
      <c r="F12" s="9"/>
      <c r="G12" s="9"/>
      <c r="H12" s="9"/>
      <c r="I12" s="9"/>
    </row>
    <row r="13" spans="1:9" ht="13.5" customHeight="1">
      <c r="A13" s="9"/>
      <c r="B13" s="9"/>
      <c r="C13" s="9"/>
      <c r="D13" s="9"/>
      <c r="E13" s="9"/>
      <c r="F13" s="9"/>
      <c r="G13" s="9"/>
      <c r="H13" s="9"/>
      <c r="I13" s="9"/>
    </row>
    <row r="17" spans="1:9" ht="37.5" customHeight="1">
      <c r="A17" s="201" t="s">
        <v>273</v>
      </c>
      <c r="B17" s="201"/>
      <c r="C17" s="201"/>
      <c r="D17" s="201"/>
      <c r="E17" s="201"/>
      <c r="F17" s="201"/>
      <c r="G17" s="201"/>
      <c r="H17" s="201"/>
      <c r="I17" s="201"/>
    </row>
    <row r="18" spans="1:9" ht="18.75" customHeight="1">
      <c r="A18" s="201" t="s">
        <v>274</v>
      </c>
      <c r="B18" s="201"/>
      <c r="C18" s="201"/>
      <c r="D18" s="201"/>
      <c r="E18" s="201"/>
      <c r="F18" s="201"/>
      <c r="G18" s="201"/>
      <c r="H18" s="201"/>
      <c r="I18" s="201"/>
    </row>
    <row r="19" spans="1:9" ht="18.75" customHeight="1">
      <c r="A19" s="201"/>
      <c r="B19" s="201"/>
      <c r="C19" s="201"/>
      <c r="D19" s="201"/>
      <c r="E19" s="201"/>
      <c r="F19" s="201"/>
      <c r="G19" s="201"/>
      <c r="H19" s="201"/>
      <c r="I19" s="201"/>
    </row>
    <row r="20" spans="1:9" ht="18.75" customHeight="1">
      <c r="A20" s="201" t="s">
        <v>275</v>
      </c>
      <c r="B20" s="201"/>
      <c r="C20" s="201"/>
      <c r="D20" s="201"/>
      <c r="E20" s="201"/>
      <c r="F20" s="201"/>
      <c r="G20" s="201"/>
      <c r="H20" s="201"/>
      <c r="I20" s="201"/>
    </row>
    <row r="21" spans="1:9" ht="18.75" customHeight="1">
      <c r="A21" s="201"/>
      <c r="B21" s="201"/>
      <c r="C21" s="201"/>
      <c r="D21" s="201"/>
      <c r="E21" s="201"/>
      <c r="F21" s="201"/>
      <c r="G21" s="201"/>
      <c r="H21" s="201"/>
      <c r="I21" s="201"/>
    </row>
    <row r="22" spans="1:9" ht="18.75" customHeight="1">
      <c r="A22" s="160"/>
      <c r="B22" s="160"/>
      <c r="C22" s="160"/>
      <c r="D22" s="160"/>
      <c r="E22" s="160"/>
      <c r="F22" s="160"/>
      <c r="G22" s="160"/>
      <c r="H22" s="160"/>
      <c r="I22" s="160"/>
    </row>
    <row r="23" spans="1:9" ht="18.75" customHeight="1">
      <c r="A23" s="160"/>
      <c r="B23" s="160"/>
      <c r="C23" s="160"/>
      <c r="D23" s="160"/>
      <c r="E23" s="160"/>
      <c r="F23" s="160"/>
      <c r="G23" s="160"/>
      <c r="H23" s="160"/>
      <c r="I23" s="160"/>
    </row>
    <row r="24" spans="1:9" ht="18.75">
      <c r="A24" s="6"/>
      <c r="B24" s="6"/>
      <c r="C24" s="6"/>
      <c r="D24" s="6"/>
      <c r="E24" s="6"/>
      <c r="F24" s="6"/>
      <c r="G24" s="6"/>
      <c r="H24" s="6"/>
      <c r="I24" s="6"/>
    </row>
    <row r="25" spans="1:9" ht="18.75">
      <c r="A25" s="6"/>
      <c r="B25" s="6"/>
      <c r="C25" s="6"/>
      <c r="D25" s="6"/>
      <c r="E25" s="6"/>
      <c r="F25" s="6"/>
      <c r="G25" s="6"/>
      <c r="H25" s="6"/>
      <c r="I25" s="6"/>
    </row>
    <row r="26" spans="1:9" ht="18.75">
      <c r="A26" s="6"/>
      <c r="B26" s="6"/>
      <c r="C26" s="6"/>
      <c r="D26" s="6"/>
      <c r="E26" s="6"/>
      <c r="F26" s="6"/>
      <c r="G26" s="6"/>
      <c r="H26" s="6"/>
      <c r="I26" s="6"/>
    </row>
    <row r="27" spans="1:9" ht="18.75">
      <c r="A27" s="6"/>
      <c r="B27" s="6"/>
      <c r="C27" s="6"/>
      <c r="D27" s="6"/>
      <c r="E27" s="6"/>
      <c r="F27" s="6"/>
      <c r="G27" s="6"/>
      <c r="H27" s="6"/>
      <c r="I27" s="6"/>
    </row>
    <row r="28" spans="1:9" ht="18.75">
      <c r="A28" s="6"/>
      <c r="B28" s="6"/>
      <c r="C28" s="6"/>
      <c r="D28" s="6"/>
      <c r="E28" s="6"/>
      <c r="F28" s="6"/>
      <c r="G28" s="6"/>
      <c r="H28" s="6"/>
      <c r="I28" s="6"/>
    </row>
    <row r="29" spans="1:9" ht="18.75">
      <c r="A29" s="6"/>
      <c r="B29" s="6"/>
      <c r="C29" s="6"/>
      <c r="D29" s="6"/>
      <c r="E29" s="6"/>
      <c r="F29" s="6"/>
      <c r="G29" s="6"/>
      <c r="H29" s="6"/>
      <c r="I29" s="6"/>
    </row>
    <row r="30" spans="1:9" ht="18.75">
      <c r="A30" s="6"/>
      <c r="B30" s="6"/>
      <c r="C30" s="6"/>
      <c r="D30" s="6"/>
      <c r="E30" s="6"/>
      <c r="F30" s="6"/>
      <c r="G30" s="6"/>
      <c r="H30" s="6"/>
      <c r="I30" s="6"/>
    </row>
    <row r="31" spans="1:9" ht="18.75">
      <c r="A31" s="6"/>
      <c r="B31" s="6"/>
      <c r="C31" s="6"/>
      <c r="D31" s="6"/>
      <c r="E31" s="6"/>
      <c r="F31" s="6"/>
      <c r="G31" s="6"/>
      <c r="H31" s="6"/>
      <c r="I31" s="6"/>
    </row>
    <row r="32" spans="1:9" ht="18.75">
      <c r="A32" s="6"/>
      <c r="B32" s="6"/>
      <c r="C32" s="6"/>
      <c r="D32" s="6"/>
      <c r="E32" s="6"/>
      <c r="F32" s="6"/>
      <c r="G32" s="6"/>
      <c r="H32" s="6"/>
      <c r="I32" s="6"/>
    </row>
    <row r="33" spans="1:9" ht="18.75">
      <c r="A33" s="6"/>
      <c r="B33" s="6"/>
      <c r="C33" s="6"/>
      <c r="D33" s="6"/>
      <c r="E33" s="6"/>
      <c r="F33" s="6"/>
      <c r="G33" s="6"/>
      <c r="H33" s="6"/>
      <c r="I33" s="6"/>
    </row>
    <row r="34" spans="1:9" ht="18.75">
      <c r="A34" s="6"/>
      <c r="B34" s="6"/>
      <c r="C34" s="6"/>
      <c r="D34" s="6"/>
      <c r="E34" s="6"/>
      <c r="F34" s="6"/>
      <c r="G34" s="6"/>
      <c r="H34" s="6"/>
      <c r="I34" s="6"/>
    </row>
    <row r="35" spans="1:9" ht="18.75">
      <c r="A35" s="6"/>
      <c r="B35" s="6"/>
      <c r="C35" s="6"/>
      <c r="D35" s="6"/>
      <c r="E35" s="6"/>
      <c r="F35" s="6"/>
      <c r="G35" s="6"/>
      <c r="H35" s="6"/>
      <c r="I35" s="6"/>
    </row>
    <row r="36" spans="1:9" ht="18.75">
      <c r="A36" s="6"/>
      <c r="B36" s="6"/>
      <c r="C36" s="6"/>
      <c r="D36" s="6"/>
      <c r="E36" s="6"/>
      <c r="F36" s="6"/>
      <c r="G36" s="6"/>
      <c r="H36" s="6"/>
      <c r="I36" s="6"/>
    </row>
    <row r="37" spans="1:9" ht="18.75">
      <c r="A37" s="6"/>
      <c r="B37" s="6"/>
      <c r="C37" s="6"/>
      <c r="D37" s="6"/>
      <c r="E37" s="6"/>
      <c r="F37" s="6"/>
      <c r="G37" s="6"/>
      <c r="H37" s="6"/>
      <c r="I37" s="6"/>
    </row>
    <row r="38" spans="1:9" ht="18.75">
      <c r="A38" s="6"/>
      <c r="B38" s="6"/>
      <c r="C38" s="6"/>
      <c r="D38" s="6"/>
      <c r="E38" s="6"/>
      <c r="F38" s="6"/>
      <c r="G38" s="6"/>
      <c r="H38" s="6"/>
      <c r="I38" s="6"/>
    </row>
    <row r="39" spans="1:9" ht="18.75">
      <c r="A39" s="6"/>
      <c r="B39" s="6"/>
      <c r="C39" s="6"/>
      <c r="D39" s="6"/>
      <c r="E39" s="6"/>
      <c r="F39" s="6"/>
      <c r="G39" s="6"/>
      <c r="H39" s="6"/>
      <c r="I39" s="6"/>
    </row>
    <row r="40" spans="1:9" ht="18.75">
      <c r="A40" s="6"/>
      <c r="B40" s="6"/>
      <c r="C40" s="6"/>
      <c r="D40" s="6"/>
      <c r="E40" s="6"/>
      <c r="F40" s="6"/>
      <c r="G40" s="6"/>
      <c r="H40" s="6"/>
      <c r="I40" s="6"/>
    </row>
    <row r="41" spans="1:9" ht="18.75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5"/>
      <c r="B42" s="5"/>
      <c r="C42" s="5"/>
      <c r="D42" s="5"/>
      <c r="E42" s="5"/>
      <c r="F42" s="5"/>
      <c r="G42" s="5"/>
      <c r="H42" s="5"/>
      <c r="I42" s="5"/>
    </row>
    <row r="43" spans="1:9">
      <c r="A43" s="5"/>
      <c r="B43" s="5"/>
      <c r="C43" s="5"/>
      <c r="D43" s="5"/>
      <c r="E43" s="5"/>
      <c r="F43" s="5"/>
      <c r="G43" s="5"/>
      <c r="H43" s="5"/>
      <c r="I43" s="5"/>
    </row>
    <row r="44" spans="1:9">
      <c r="A44" s="5"/>
      <c r="B44" s="5"/>
      <c r="C44" s="5"/>
      <c r="D44" s="5"/>
      <c r="E44" s="5"/>
      <c r="F44" s="5"/>
      <c r="G44" s="5"/>
      <c r="H44" s="5"/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/>
      <c r="B46" s="5"/>
      <c r="C46" s="5"/>
      <c r="D46" s="5"/>
      <c r="E46" s="5"/>
      <c r="F46" s="5"/>
      <c r="G46" s="5"/>
      <c r="H46" s="5"/>
      <c r="I46" s="5"/>
    </row>
    <row r="47" spans="1:9">
      <c r="A47" s="5"/>
      <c r="B47" s="5"/>
      <c r="C47" s="5"/>
      <c r="D47" s="5"/>
      <c r="E47" s="5"/>
      <c r="F47" s="5"/>
      <c r="G47" s="5"/>
      <c r="H47" s="5"/>
      <c r="I47" s="5"/>
    </row>
    <row r="48" spans="1:9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</sheetData>
  <sheetProtection password="C769" sheet="1" objects="1" scenarios="1" formatCells="0" formatColumns="0" formatRows="0" insertColumns="0" insertRows="0" insertHyperlinks="0" deleteColumns="0" deleteRows="0"/>
  <mergeCells count="6">
    <mergeCell ref="A17:I17"/>
    <mergeCell ref="A18:I19"/>
    <mergeCell ref="A20:I21"/>
    <mergeCell ref="A22:I23"/>
    <mergeCell ref="A10:I10"/>
    <mergeCell ref="A11:I11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zoomScale="60" zoomScaleNormal="120" workbookViewId="0">
      <selection activeCell="F14" sqref="F14"/>
    </sheetView>
  </sheetViews>
  <sheetFormatPr defaultRowHeight="13.5"/>
  <cols>
    <col min="1" max="2" width="2.875" customWidth="1"/>
    <col min="3" max="3" width="24.625" customWidth="1"/>
    <col min="4" max="6" width="12.5" customWidth="1"/>
    <col min="7" max="7" width="11.875" customWidth="1"/>
    <col min="8" max="8" width="12.5" customWidth="1"/>
  </cols>
  <sheetData>
    <row r="1" spans="1:9">
      <c r="C1" t="s">
        <v>276</v>
      </c>
      <c r="F1" s="67" t="s">
        <v>277</v>
      </c>
      <c r="G1" s="68" t="s">
        <v>278</v>
      </c>
      <c r="H1" s="69"/>
    </row>
    <row r="2" spans="1:9">
      <c r="F2" s="67" t="s">
        <v>279</v>
      </c>
      <c r="G2" s="68" t="s">
        <v>280</v>
      </c>
      <c r="H2" s="69"/>
    </row>
    <row r="3" spans="1:9">
      <c r="F3" s="70"/>
      <c r="G3" s="71"/>
      <c r="H3" s="72"/>
    </row>
    <row r="4" spans="1:9" ht="19.5" customHeight="1">
      <c r="C4" s="202" t="s">
        <v>281</v>
      </c>
      <c r="D4" s="202"/>
      <c r="E4" s="202"/>
      <c r="F4" s="202"/>
      <c r="G4" s="202"/>
      <c r="H4" s="202"/>
    </row>
    <row r="5" spans="1:9" ht="14.25" thickBot="1">
      <c r="C5" s="203" t="s">
        <v>282</v>
      </c>
      <c r="D5" s="203"/>
      <c r="E5" s="203"/>
      <c r="F5" s="203"/>
      <c r="G5" s="203"/>
      <c r="H5" s="203"/>
    </row>
    <row r="6" spans="1:9" s="75" customFormat="1" ht="18.75" customHeight="1" thickBot="1">
      <c r="A6" s="204" t="s">
        <v>283</v>
      </c>
      <c r="B6" s="205"/>
      <c r="C6" s="206"/>
      <c r="D6" s="73" t="s">
        <v>284</v>
      </c>
      <c r="E6" s="73" t="s">
        <v>285</v>
      </c>
      <c r="F6" s="73" t="s">
        <v>286</v>
      </c>
      <c r="G6" s="73" t="s">
        <v>287</v>
      </c>
      <c r="H6" s="74" t="s">
        <v>288</v>
      </c>
    </row>
    <row r="7" spans="1:9" ht="15" customHeight="1">
      <c r="A7" s="207" t="s">
        <v>289</v>
      </c>
      <c r="B7" s="210" t="s">
        <v>50</v>
      </c>
      <c r="C7" s="76" t="s">
        <v>17</v>
      </c>
      <c r="D7" s="77">
        <v>6203947</v>
      </c>
      <c r="E7" s="77"/>
      <c r="F7" s="77">
        <v>6203947</v>
      </c>
      <c r="G7" s="77"/>
      <c r="H7" s="78">
        <v>6203947</v>
      </c>
      <c r="I7" s="79"/>
    </row>
    <row r="8" spans="1:9" ht="15" customHeight="1">
      <c r="A8" s="208"/>
      <c r="B8" s="211"/>
      <c r="C8" s="80" t="s">
        <v>20</v>
      </c>
      <c r="D8" s="81">
        <v>9923813</v>
      </c>
      <c r="E8" s="81"/>
      <c r="F8" s="81">
        <v>9923813</v>
      </c>
      <c r="G8" s="81"/>
      <c r="H8" s="82">
        <v>9923813</v>
      </c>
      <c r="I8" s="79"/>
    </row>
    <row r="9" spans="1:9" ht="15" customHeight="1">
      <c r="A9" s="208"/>
      <c r="B9" s="211"/>
      <c r="C9" s="80" t="s">
        <v>23</v>
      </c>
      <c r="D9" s="81">
        <v>144048169</v>
      </c>
      <c r="E9" s="81"/>
      <c r="F9" s="81">
        <v>144048169</v>
      </c>
      <c r="G9" s="81"/>
      <c r="H9" s="82">
        <v>144048169</v>
      </c>
      <c r="I9" s="79"/>
    </row>
    <row r="10" spans="1:9" ht="15" customHeight="1">
      <c r="A10" s="208"/>
      <c r="B10" s="211"/>
      <c r="C10" s="80" t="s">
        <v>25</v>
      </c>
      <c r="D10" s="81">
        <v>130878719</v>
      </c>
      <c r="E10" s="81">
        <v>70582459</v>
      </c>
      <c r="F10" s="81">
        <v>201461178</v>
      </c>
      <c r="G10" s="81"/>
      <c r="H10" s="82">
        <v>201461178</v>
      </c>
      <c r="I10" s="79"/>
    </row>
    <row r="11" spans="1:9" ht="15" customHeight="1">
      <c r="A11" s="208"/>
      <c r="B11" s="211"/>
      <c r="C11" s="80" t="s">
        <v>27</v>
      </c>
      <c r="D11" s="81">
        <v>2652000</v>
      </c>
      <c r="E11" s="81"/>
      <c r="F11" s="81">
        <v>2652000</v>
      </c>
      <c r="G11" s="81"/>
      <c r="H11" s="82">
        <v>2652000</v>
      </c>
      <c r="I11" s="79"/>
    </row>
    <row r="12" spans="1:9" ht="15" customHeight="1">
      <c r="A12" s="208"/>
      <c r="B12" s="211"/>
      <c r="C12" s="80" t="s">
        <v>29</v>
      </c>
      <c r="D12" s="81">
        <v>1796140</v>
      </c>
      <c r="E12" s="81">
        <v>238160</v>
      </c>
      <c r="F12" s="81">
        <v>2034300</v>
      </c>
      <c r="G12" s="81"/>
      <c r="H12" s="82">
        <v>2034300</v>
      </c>
      <c r="I12" s="79"/>
    </row>
    <row r="13" spans="1:9" ht="15" customHeight="1">
      <c r="A13" s="208"/>
      <c r="B13" s="211"/>
      <c r="C13" s="80" t="s">
        <v>31</v>
      </c>
      <c r="D13" s="81">
        <v>564848</v>
      </c>
      <c r="E13" s="81"/>
      <c r="F13" s="81">
        <v>564848</v>
      </c>
      <c r="G13" s="81"/>
      <c r="H13" s="82">
        <v>564848</v>
      </c>
      <c r="I13" s="79"/>
    </row>
    <row r="14" spans="1:9" ht="15" customHeight="1">
      <c r="A14" s="208"/>
      <c r="B14" s="211"/>
      <c r="C14" s="80" t="s">
        <v>32</v>
      </c>
      <c r="D14" s="81"/>
      <c r="E14" s="81">
        <v>165098581</v>
      </c>
      <c r="F14" s="81">
        <v>165098581</v>
      </c>
      <c r="G14" s="81"/>
      <c r="H14" s="82">
        <v>165098581</v>
      </c>
      <c r="I14" s="79"/>
    </row>
    <row r="15" spans="1:9" ht="15" customHeight="1">
      <c r="A15" s="208"/>
      <c r="B15" s="211"/>
      <c r="C15" s="80" t="s">
        <v>34</v>
      </c>
      <c r="D15" s="81"/>
      <c r="E15" s="81">
        <v>13278623</v>
      </c>
      <c r="F15" s="81">
        <v>13278623</v>
      </c>
      <c r="G15" s="81"/>
      <c r="H15" s="82">
        <v>13278623</v>
      </c>
      <c r="I15" s="79"/>
    </row>
    <row r="16" spans="1:9" ht="15" customHeight="1">
      <c r="A16" s="208"/>
      <c r="B16" s="211"/>
      <c r="C16" s="80" t="s">
        <v>35</v>
      </c>
      <c r="D16" s="81">
        <v>39542</v>
      </c>
      <c r="E16" s="81">
        <v>3735</v>
      </c>
      <c r="F16" s="81">
        <v>43277</v>
      </c>
      <c r="G16" s="81"/>
      <c r="H16" s="82">
        <v>43277</v>
      </c>
      <c r="I16" s="79"/>
    </row>
    <row r="17" spans="1:9" ht="15" customHeight="1" thickBot="1">
      <c r="A17" s="208"/>
      <c r="B17" s="211"/>
      <c r="C17" s="83" t="s">
        <v>36</v>
      </c>
      <c r="D17" s="84">
        <v>1162412</v>
      </c>
      <c r="E17" s="84">
        <v>211271</v>
      </c>
      <c r="F17" s="84">
        <v>1373683</v>
      </c>
      <c r="G17" s="84"/>
      <c r="H17" s="85">
        <v>1373683</v>
      </c>
      <c r="I17" s="79"/>
    </row>
    <row r="18" spans="1:9" ht="15" customHeight="1" thickBot="1">
      <c r="A18" s="208"/>
      <c r="B18" s="212"/>
      <c r="C18" s="86" t="s">
        <v>37</v>
      </c>
      <c r="D18" s="87">
        <v>297269590</v>
      </c>
      <c r="E18" s="87">
        <v>249412829</v>
      </c>
      <c r="F18" s="87">
        <v>546682419</v>
      </c>
      <c r="G18" s="87"/>
      <c r="H18" s="88">
        <v>546682419</v>
      </c>
      <c r="I18" s="79"/>
    </row>
    <row r="19" spans="1:9" ht="15" customHeight="1">
      <c r="A19" s="208"/>
      <c r="B19" s="210" t="s">
        <v>60</v>
      </c>
      <c r="C19" s="89" t="s">
        <v>38</v>
      </c>
      <c r="D19" s="90">
        <v>180704593</v>
      </c>
      <c r="E19" s="90">
        <v>203675824</v>
      </c>
      <c r="F19" s="90">
        <v>384380417</v>
      </c>
      <c r="G19" s="90"/>
      <c r="H19" s="91">
        <v>384380417</v>
      </c>
      <c r="I19" s="79"/>
    </row>
    <row r="20" spans="1:9" ht="15" customHeight="1">
      <c r="A20" s="208"/>
      <c r="B20" s="211"/>
      <c r="C20" s="80" t="s">
        <v>40</v>
      </c>
      <c r="D20" s="81">
        <v>83643586</v>
      </c>
      <c r="E20" s="81">
        <v>17240103</v>
      </c>
      <c r="F20" s="81">
        <v>100883689</v>
      </c>
      <c r="G20" s="81"/>
      <c r="H20" s="82">
        <v>100883689</v>
      </c>
      <c r="I20" s="79"/>
    </row>
    <row r="21" spans="1:9" ht="15" customHeight="1">
      <c r="A21" s="208"/>
      <c r="B21" s="211"/>
      <c r="C21" s="80" t="s">
        <v>41</v>
      </c>
      <c r="D21" s="81">
        <v>19372244</v>
      </c>
      <c r="E21" s="81">
        <v>23373853</v>
      </c>
      <c r="F21" s="81">
        <v>42746097</v>
      </c>
      <c r="G21" s="81"/>
      <c r="H21" s="82">
        <v>42746097</v>
      </c>
      <c r="I21" s="79"/>
    </row>
    <row r="22" spans="1:9" ht="15" customHeight="1">
      <c r="A22" s="208"/>
      <c r="B22" s="211"/>
      <c r="C22" s="80" t="s">
        <v>42</v>
      </c>
      <c r="D22" s="81">
        <v>2525000</v>
      </c>
      <c r="E22" s="81"/>
      <c r="F22" s="81">
        <v>2525000</v>
      </c>
      <c r="G22" s="81"/>
      <c r="H22" s="82">
        <v>2525000</v>
      </c>
      <c r="I22" s="79"/>
    </row>
    <row r="23" spans="1:9" ht="15" customHeight="1">
      <c r="A23" s="208"/>
      <c r="B23" s="211"/>
      <c r="C23" s="80" t="s">
        <v>43</v>
      </c>
      <c r="D23" s="81">
        <v>7915177</v>
      </c>
      <c r="E23" s="81"/>
      <c r="F23" s="81">
        <v>7915177</v>
      </c>
      <c r="G23" s="81"/>
      <c r="H23" s="82">
        <v>7915177</v>
      </c>
      <c r="I23" s="79"/>
    </row>
    <row r="24" spans="1:9" ht="15" customHeight="1">
      <c r="A24" s="208"/>
      <c r="B24" s="211"/>
      <c r="C24" s="80" t="s">
        <v>44</v>
      </c>
      <c r="D24" s="81">
        <v>30857</v>
      </c>
      <c r="E24" s="81"/>
      <c r="F24" s="81">
        <v>30857</v>
      </c>
      <c r="G24" s="81"/>
      <c r="H24" s="82">
        <v>30857</v>
      </c>
      <c r="I24" s="79"/>
    </row>
    <row r="25" spans="1:9" ht="15" customHeight="1">
      <c r="A25" s="208"/>
      <c r="B25" s="211"/>
      <c r="C25" s="80" t="s">
        <v>45</v>
      </c>
      <c r="D25" s="81">
        <v>2422178</v>
      </c>
      <c r="E25" s="81"/>
      <c r="F25" s="81">
        <v>2422178</v>
      </c>
      <c r="G25" s="81"/>
      <c r="H25" s="82">
        <v>2422178</v>
      </c>
      <c r="I25" s="79"/>
    </row>
    <row r="26" spans="1:9" ht="15" customHeight="1" thickBot="1">
      <c r="A26" s="208"/>
      <c r="B26" s="211"/>
      <c r="C26" s="83" t="s">
        <v>46</v>
      </c>
      <c r="D26" s="84">
        <v>1325337</v>
      </c>
      <c r="E26" s="84">
        <v>793299</v>
      </c>
      <c r="F26" s="84">
        <v>2118636</v>
      </c>
      <c r="G26" s="84"/>
      <c r="H26" s="85">
        <v>2118636</v>
      </c>
      <c r="I26" s="79"/>
    </row>
    <row r="27" spans="1:9" ht="15" customHeight="1" thickBot="1">
      <c r="A27" s="208"/>
      <c r="B27" s="212"/>
      <c r="C27" s="86" t="s">
        <v>47</v>
      </c>
      <c r="D27" s="87">
        <v>297938972</v>
      </c>
      <c r="E27" s="87">
        <v>245083079</v>
      </c>
      <c r="F27" s="87">
        <v>543022051</v>
      </c>
      <c r="G27" s="87"/>
      <c r="H27" s="88">
        <v>543022051</v>
      </c>
      <c r="I27" s="79"/>
    </row>
    <row r="28" spans="1:9" ht="15" customHeight="1" thickBot="1">
      <c r="A28" s="209"/>
      <c r="B28" s="213" t="s">
        <v>290</v>
      </c>
      <c r="C28" s="214"/>
      <c r="D28" s="87">
        <v>-669382</v>
      </c>
      <c r="E28" s="87">
        <v>4329750</v>
      </c>
      <c r="F28" s="87">
        <v>3660368</v>
      </c>
      <c r="G28" s="87"/>
      <c r="H28" s="92">
        <v>3660368</v>
      </c>
      <c r="I28" s="79"/>
    </row>
    <row r="29" spans="1:9" ht="15" customHeight="1" thickBot="1">
      <c r="A29" s="216" t="s">
        <v>49</v>
      </c>
      <c r="B29" s="210" t="s">
        <v>50</v>
      </c>
      <c r="C29" s="83" t="s">
        <v>51</v>
      </c>
      <c r="D29" s="84"/>
      <c r="E29" s="84">
        <v>20000</v>
      </c>
      <c r="F29" s="84">
        <v>20000</v>
      </c>
      <c r="G29" s="84"/>
      <c r="H29" s="85">
        <v>20000</v>
      </c>
      <c r="I29" s="79"/>
    </row>
    <row r="30" spans="1:9" ht="15" customHeight="1" thickBot="1">
      <c r="A30" s="208"/>
      <c r="B30" s="212"/>
      <c r="C30" s="86" t="s">
        <v>52</v>
      </c>
      <c r="D30" s="87"/>
      <c r="E30" s="87">
        <v>20000</v>
      </c>
      <c r="F30" s="87">
        <v>20000</v>
      </c>
      <c r="G30" s="87"/>
      <c r="H30" s="88">
        <v>20000</v>
      </c>
      <c r="I30" s="79"/>
    </row>
    <row r="31" spans="1:9" ht="15" customHeight="1" thickBot="1">
      <c r="A31" s="208"/>
      <c r="B31" s="210" t="s">
        <v>60</v>
      </c>
      <c r="C31" s="83" t="s">
        <v>53</v>
      </c>
      <c r="D31" s="84">
        <v>190080</v>
      </c>
      <c r="E31" s="84"/>
      <c r="F31" s="84">
        <v>190080</v>
      </c>
      <c r="G31" s="84"/>
      <c r="H31" s="85">
        <v>190080</v>
      </c>
      <c r="I31" s="79"/>
    </row>
    <row r="32" spans="1:9" ht="15" customHeight="1" thickBot="1">
      <c r="A32" s="208"/>
      <c r="B32" s="212"/>
      <c r="C32" s="86" t="s">
        <v>55</v>
      </c>
      <c r="D32" s="87">
        <v>190080</v>
      </c>
      <c r="E32" s="87"/>
      <c r="F32" s="87">
        <v>190080</v>
      </c>
      <c r="G32" s="87"/>
      <c r="H32" s="88">
        <v>190080</v>
      </c>
      <c r="I32" s="79"/>
    </row>
    <row r="33" spans="1:9" ht="15" customHeight="1" thickBot="1">
      <c r="A33" s="209"/>
      <c r="B33" s="213" t="s">
        <v>291</v>
      </c>
      <c r="C33" s="214"/>
      <c r="D33" s="87">
        <v>-190080</v>
      </c>
      <c r="E33" s="87">
        <v>20000</v>
      </c>
      <c r="F33" s="87">
        <v>-170080</v>
      </c>
      <c r="G33" s="87"/>
      <c r="H33" s="88">
        <v>-170080</v>
      </c>
      <c r="I33" s="79"/>
    </row>
    <row r="34" spans="1:9" ht="15" customHeight="1">
      <c r="A34" s="216" t="s">
        <v>292</v>
      </c>
      <c r="B34" s="216" t="s">
        <v>50</v>
      </c>
      <c r="C34" s="93" t="s">
        <v>58</v>
      </c>
      <c r="D34" s="81">
        <v>8883925</v>
      </c>
      <c r="E34" s="81"/>
      <c r="F34" s="81">
        <v>8883925</v>
      </c>
      <c r="G34" s="81"/>
      <c r="H34" s="82">
        <v>8883925</v>
      </c>
      <c r="I34" s="79"/>
    </row>
    <row r="35" spans="1:9" ht="15" customHeight="1" thickBot="1">
      <c r="A35" s="208"/>
      <c r="B35" s="208"/>
      <c r="C35" s="94" t="s">
        <v>293</v>
      </c>
      <c r="D35" s="84">
        <v>340000</v>
      </c>
      <c r="E35" s="84"/>
      <c r="F35" s="84">
        <v>340000</v>
      </c>
      <c r="G35" s="84">
        <v>-340000</v>
      </c>
      <c r="H35" s="85">
        <v>0</v>
      </c>
      <c r="I35" s="79"/>
    </row>
    <row r="36" spans="1:9" ht="15" customHeight="1" thickBot="1">
      <c r="A36" s="208"/>
      <c r="B36" s="209"/>
      <c r="C36" s="95" t="s">
        <v>59</v>
      </c>
      <c r="D36" s="87">
        <v>9223925</v>
      </c>
      <c r="E36" s="87"/>
      <c r="F36" s="87">
        <v>9223925</v>
      </c>
      <c r="G36" s="87">
        <v>-340000</v>
      </c>
      <c r="H36" s="88">
        <v>8883925</v>
      </c>
      <c r="I36" s="79"/>
    </row>
    <row r="37" spans="1:9" ht="15" customHeight="1">
      <c r="A37" s="208"/>
      <c r="B37" s="217" t="s">
        <v>60</v>
      </c>
      <c r="C37" s="96" t="s">
        <v>61</v>
      </c>
      <c r="D37" s="77">
        <v>348</v>
      </c>
      <c r="E37" s="77"/>
      <c r="F37" s="77">
        <v>348</v>
      </c>
      <c r="G37" s="77"/>
      <c r="H37" s="78">
        <v>348</v>
      </c>
      <c r="I37" s="79"/>
    </row>
    <row r="38" spans="1:9" ht="15" customHeight="1">
      <c r="A38" s="208"/>
      <c r="B38" s="218"/>
      <c r="C38" s="97" t="s">
        <v>62</v>
      </c>
      <c r="D38" s="81">
        <v>4677428</v>
      </c>
      <c r="E38" s="81">
        <v>3760282</v>
      </c>
      <c r="F38" s="81">
        <v>8437710</v>
      </c>
      <c r="G38" s="81"/>
      <c r="H38" s="82">
        <v>8437710</v>
      </c>
      <c r="I38" s="79"/>
    </row>
    <row r="39" spans="1:9" ht="15" customHeight="1">
      <c r="A39" s="208"/>
      <c r="B39" s="218"/>
      <c r="C39" s="97" t="s">
        <v>294</v>
      </c>
      <c r="D39" s="81">
        <v>0</v>
      </c>
      <c r="E39" s="81">
        <v>340000</v>
      </c>
      <c r="F39" s="81">
        <v>340000</v>
      </c>
      <c r="G39" s="81">
        <v>-340000</v>
      </c>
      <c r="H39" s="82">
        <v>0</v>
      </c>
      <c r="I39" s="79"/>
    </row>
    <row r="40" spans="1:9" ht="15" customHeight="1" thickBot="1">
      <c r="A40" s="208"/>
      <c r="B40" s="218"/>
      <c r="C40" s="98" t="s">
        <v>295</v>
      </c>
      <c r="D40" s="99">
        <v>14468</v>
      </c>
      <c r="E40" s="99"/>
      <c r="F40" s="99">
        <v>14468</v>
      </c>
      <c r="G40" s="99"/>
      <c r="H40" s="100">
        <v>14468</v>
      </c>
      <c r="I40" s="79"/>
    </row>
    <row r="41" spans="1:9" ht="15" customHeight="1" thickBot="1">
      <c r="A41" s="208"/>
      <c r="B41" s="218"/>
      <c r="C41" s="101" t="s">
        <v>64</v>
      </c>
      <c r="D41" s="87">
        <v>4692244</v>
      </c>
      <c r="E41" s="87">
        <v>4100282</v>
      </c>
      <c r="F41" s="87">
        <v>8792526</v>
      </c>
      <c r="G41" s="87">
        <v>-340000</v>
      </c>
      <c r="H41" s="88">
        <v>8452526</v>
      </c>
      <c r="I41" s="79"/>
    </row>
    <row r="42" spans="1:9" ht="15" customHeight="1" thickBot="1">
      <c r="A42" s="209"/>
      <c r="B42" s="213" t="s">
        <v>296</v>
      </c>
      <c r="C42" s="214"/>
      <c r="D42" s="87">
        <v>4531681</v>
      </c>
      <c r="E42" s="87">
        <v>-4100282</v>
      </c>
      <c r="F42" s="87">
        <v>431399</v>
      </c>
      <c r="G42" s="87"/>
      <c r="H42" s="88">
        <v>431399</v>
      </c>
      <c r="I42" s="79"/>
    </row>
    <row r="43" spans="1:9" ht="15" customHeight="1" thickBot="1">
      <c r="A43" s="213" t="s">
        <v>66</v>
      </c>
      <c r="B43" s="215"/>
      <c r="C43" s="214"/>
      <c r="D43" s="87"/>
      <c r="E43" s="87"/>
      <c r="F43" s="87"/>
      <c r="G43" s="87"/>
      <c r="H43" s="88"/>
      <c r="I43" s="79"/>
    </row>
    <row r="44" spans="1:9" ht="15" customHeight="1" thickBot="1">
      <c r="A44" s="213" t="s">
        <v>67</v>
      </c>
      <c r="B44" s="215"/>
      <c r="C44" s="214"/>
      <c r="D44" s="87">
        <v>3672219</v>
      </c>
      <c r="E44" s="87">
        <v>249468</v>
      </c>
      <c r="F44" s="87">
        <v>3921687</v>
      </c>
      <c r="G44" s="87"/>
      <c r="H44" s="88">
        <v>3921687</v>
      </c>
      <c r="I44" s="79"/>
    </row>
    <row r="45" spans="1:9" ht="15" customHeight="1" thickBot="1">
      <c r="A45" s="213" t="s">
        <v>68</v>
      </c>
      <c r="B45" s="215"/>
      <c r="C45" s="214"/>
      <c r="D45" s="87">
        <v>10546274</v>
      </c>
      <c r="E45" s="87">
        <v>22558584</v>
      </c>
      <c r="F45" s="87">
        <v>33104858</v>
      </c>
      <c r="G45" s="87"/>
      <c r="H45" s="88">
        <v>33104858</v>
      </c>
      <c r="I45" s="79"/>
    </row>
    <row r="46" spans="1:9" ht="15" customHeight="1" thickBot="1">
      <c r="A46" s="213" t="s">
        <v>69</v>
      </c>
      <c r="B46" s="215"/>
      <c r="C46" s="214"/>
      <c r="D46" s="87">
        <v>14218493</v>
      </c>
      <c r="E46" s="87">
        <v>22808052</v>
      </c>
      <c r="F46" s="87">
        <v>37026545</v>
      </c>
      <c r="G46" s="87"/>
      <c r="H46" s="88">
        <v>37026545</v>
      </c>
      <c r="I46" s="79"/>
    </row>
    <row r="47" spans="1:9">
      <c r="C47" s="102" t="s">
        <v>22</v>
      </c>
      <c r="D47" s="103"/>
      <c r="E47" s="103"/>
      <c r="F47" s="103"/>
      <c r="G47" s="103"/>
      <c r="H47" s="103"/>
      <c r="I47" s="79"/>
    </row>
  </sheetData>
  <sheetProtection password="C4AD" sheet="1" objects="1" scenarios="1" formatCells="0" formatColumns="0" formatRows="0" insertColumns="0" insertRows="0" deleteColumns="0" deleteRows="0"/>
  <mergeCells count="19">
    <mergeCell ref="A43:C43"/>
    <mergeCell ref="A44:C44"/>
    <mergeCell ref="A45:C45"/>
    <mergeCell ref="A46:C46"/>
    <mergeCell ref="A29:A33"/>
    <mergeCell ref="B29:B30"/>
    <mergeCell ref="B31:B32"/>
    <mergeCell ref="B33:C33"/>
    <mergeCell ref="A34:A42"/>
    <mergeCell ref="B34:B36"/>
    <mergeCell ref="B37:B41"/>
    <mergeCell ref="B42:C42"/>
    <mergeCell ref="C4:H4"/>
    <mergeCell ref="C5:H5"/>
    <mergeCell ref="A6:C6"/>
    <mergeCell ref="A7:A28"/>
    <mergeCell ref="B7:B18"/>
    <mergeCell ref="B19:B27"/>
    <mergeCell ref="B28:C28"/>
  </mergeCells>
  <phoneticPr fontId="2"/>
  <printOptions horizontalCentered="1"/>
  <pageMargins left="0.35433070866141736" right="0.19685039370078741" top="0.59055118110236227" bottom="0" header="0.51181102362204722" footer="0.5118110236220472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zoomScale="60" zoomScaleNormal="120" workbookViewId="0">
      <selection activeCell="C19" sqref="C19"/>
    </sheetView>
  </sheetViews>
  <sheetFormatPr defaultRowHeight="13.5"/>
  <cols>
    <col min="1" max="2" width="2.875" customWidth="1"/>
    <col min="3" max="3" width="24.625" customWidth="1"/>
    <col min="4" max="6" width="12.5" customWidth="1"/>
    <col min="7" max="7" width="11.875" customWidth="1"/>
    <col min="8" max="8" width="12.5" customWidth="1"/>
  </cols>
  <sheetData>
    <row r="1" spans="1:9">
      <c r="C1" t="s">
        <v>297</v>
      </c>
      <c r="F1" s="67" t="s">
        <v>277</v>
      </c>
      <c r="G1" s="68" t="s">
        <v>278</v>
      </c>
      <c r="H1" s="69"/>
    </row>
    <row r="2" spans="1:9">
      <c r="F2" s="67" t="s">
        <v>279</v>
      </c>
      <c r="G2" s="68" t="s">
        <v>280</v>
      </c>
      <c r="H2" s="69"/>
    </row>
    <row r="3" spans="1:9">
      <c r="F3" s="70"/>
      <c r="G3" s="71"/>
      <c r="H3" s="72"/>
    </row>
    <row r="4" spans="1:9" ht="19.5" customHeight="1">
      <c r="C4" s="202" t="s">
        <v>298</v>
      </c>
      <c r="D4" s="202"/>
      <c r="E4" s="202"/>
      <c r="F4" s="202"/>
      <c r="G4" s="202"/>
      <c r="H4" s="202"/>
    </row>
    <row r="5" spans="1:9" ht="14.25" thickBot="1">
      <c r="C5" s="203" t="s">
        <v>282</v>
      </c>
      <c r="D5" s="203"/>
      <c r="E5" s="203"/>
      <c r="F5" s="203"/>
      <c r="G5" s="203"/>
      <c r="H5" s="203"/>
    </row>
    <row r="6" spans="1:9" s="75" customFormat="1" ht="18.75" customHeight="1" thickBot="1">
      <c r="A6" s="204" t="s">
        <v>283</v>
      </c>
      <c r="B6" s="205"/>
      <c r="C6" s="206"/>
      <c r="D6" s="73" t="s">
        <v>284</v>
      </c>
      <c r="E6" s="73" t="s">
        <v>285</v>
      </c>
      <c r="F6" s="73" t="s">
        <v>286</v>
      </c>
      <c r="G6" s="73" t="s">
        <v>287</v>
      </c>
      <c r="H6" s="74" t="s">
        <v>288</v>
      </c>
    </row>
    <row r="7" spans="1:9" ht="15" customHeight="1">
      <c r="A7" s="233" t="s">
        <v>299</v>
      </c>
      <c r="B7" s="236" t="s">
        <v>300</v>
      </c>
      <c r="C7" s="104" t="s">
        <v>301</v>
      </c>
      <c r="D7" s="105">
        <v>6203947</v>
      </c>
      <c r="E7" s="105"/>
      <c r="F7" s="105">
        <v>6203947</v>
      </c>
      <c r="G7" s="105"/>
      <c r="H7" s="106">
        <v>6203947</v>
      </c>
      <c r="I7" s="79"/>
    </row>
    <row r="8" spans="1:9" ht="15" customHeight="1">
      <c r="A8" s="234"/>
      <c r="B8" s="237"/>
      <c r="C8" s="107" t="s">
        <v>302</v>
      </c>
      <c r="D8" s="108">
        <v>9923813</v>
      </c>
      <c r="E8" s="108"/>
      <c r="F8" s="108">
        <v>9923813</v>
      </c>
      <c r="G8" s="108"/>
      <c r="H8" s="109">
        <v>9923813</v>
      </c>
      <c r="I8" s="79"/>
    </row>
    <row r="9" spans="1:9" ht="15" customHeight="1">
      <c r="A9" s="234"/>
      <c r="B9" s="237"/>
      <c r="C9" s="107" t="s">
        <v>303</v>
      </c>
      <c r="D9" s="108">
        <v>144048169</v>
      </c>
      <c r="E9" s="108"/>
      <c r="F9" s="108">
        <v>144048169</v>
      </c>
      <c r="G9" s="108"/>
      <c r="H9" s="109">
        <v>144048169</v>
      </c>
      <c r="I9" s="79"/>
    </row>
    <row r="10" spans="1:9" ht="15" customHeight="1">
      <c r="A10" s="234"/>
      <c r="B10" s="237"/>
      <c r="C10" s="107" t="s">
        <v>304</v>
      </c>
      <c r="D10" s="108">
        <v>130878719</v>
      </c>
      <c r="E10" s="108">
        <v>70582459</v>
      </c>
      <c r="F10" s="108">
        <v>201461178</v>
      </c>
      <c r="G10" s="108"/>
      <c r="H10" s="109">
        <v>201461178</v>
      </c>
      <c r="I10" s="79"/>
    </row>
    <row r="11" spans="1:9" ht="15" customHeight="1">
      <c r="A11" s="234"/>
      <c r="B11" s="237"/>
      <c r="C11" s="107" t="s">
        <v>305</v>
      </c>
      <c r="D11" s="108">
        <v>1796140</v>
      </c>
      <c r="E11" s="108">
        <v>238160</v>
      </c>
      <c r="F11" s="108">
        <v>2034300</v>
      </c>
      <c r="G11" s="108"/>
      <c r="H11" s="109">
        <v>2034300</v>
      </c>
      <c r="I11" s="79"/>
    </row>
    <row r="12" spans="1:9" ht="15" customHeight="1">
      <c r="A12" s="234"/>
      <c r="B12" s="237"/>
      <c r="C12" s="107" t="s">
        <v>306</v>
      </c>
      <c r="D12" s="108">
        <v>564848</v>
      </c>
      <c r="E12" s="108"/>
      <c r="F12" s="108">
        <v>564848</v>
      </c>
      <c r="G12" s="108"/>
      <c r="H12" s="109">
        <v>564848</v>
      </c>
      <c r="I12" s="79"/>
    </row>
    <row r="13" spans="1:9" ht="15" customHeight="1">
      <c r="A13" s="234"/>
      <c r="B13" s="237"/>
      <c r="C13" s="107" t="s">
        <v>307</v>
      </c>
      <c r="D13" s="108"/>
      <c r="E13" s="108">
        <v>165098581</v>
      </c>
      <c r="F13" s="108">
        <v>165098581</v>
      </c>
      <c r="G13" s="108"/>
      <c r="H13" s="109">
        <v>165098581</v>
      </c>
      <c r="I13" s="79"/>
    </row>
    <row r="14" spans="1:9" ht="15" customHeight="1">
      <c r="A14" s="234"/>
      <c r="B14" s="237"/>
      <c r="C14" s="107" t="s">
        <v>308</v>
      </c>
      <c r="D14" s="108"/>
      <c r="E14" s="108">
        <v>13278623</v>
      </c>
      <c r="F14" s="108">
        <v>13278623</v>
      </c>
      <c r="G14" s="108"/>
      <c r="H14" s="109">
        <v>13278623</v>
      </c>
      <c r="I14" s="79"/>
    </row>
    <row r="15" spans="1:9" ht="15" customHeight="1" thickBot="1">
      <c r="A15" s="234"/>
      <c r="B15" s="237"/>
      <c r="C15" s="110" t="s">
        <v>309</v>
      </c>
      <c r="D15" s="111">
        <v>50720</v>
      </c>
      <c r="E15" s="111"/>
      <c r="F15" s="111">
        <v>50720</v>
      </c>
      <c r="G15" s="111"/>
      <c r="H15" s="112">
        <v>50720</v>
      </c>
      <c r="I15" s="79"/>
    </row>
    <row r="16" spans="1:9" ht="15" customHeight="1" thickBot="1">
      <c r="A16" s="234"/>
      <c r="B16" s="238"/>
      <c r="C16" s="113" t="s">
        <v>310</v>
      </c>
      <c r="D16" s="114">
        <v>293466356</v>
      </c>
      <c r="E16" s="114">
        <v>249197823</v>
      </c>
      <c r="F16" s="114">
        <v>542664179</v>
      </c>
      <c r="G16" s="114"/>
      <c r="H16" s="115">
        <v>542664179</v>
      </c>
      <c r="I16" s="79"/>
    </row>
    <row r="17" spans="1:9" ht="15" customHeight="1">
      <c r="A17" s="234"/>
      <c r="B17" s="236" t="s">
        <v>311</v>
      </c>
      <c r="C17" s="116" t="s">
        <v>312</v>
      </c>
      <c r="D17" s="117">
        <v>181105373</v>
      </c>
      <c r="E17" s="117">
        <v>207432579</v>
      </c>
      <c r="F17" s="117">
        <v>388537952</v>
      </c>
      <c r="G17" s="117"/>
      <c r="H17" s="118">
        <v>388537952</v>
      </c>
      <c r="I17" s="79"/>
    </row>
    <row r="18" spans="1:9" ht="15" customHeight="1">
      <c r="A18" s="234"/>
      <c r="B18" s="237"/>
      <c r="C18" s="107" t="s">
        <v>313</v>
      </c>
      <c r="D18" s="108">
        <v>83643586</v>
      </c>
      <c r="E18" s="108">
        <v>17240103</v>
      </c>
      <c r="F18" s="108">
        <v>100883689</v>
      </c>
      <c r="G18" s="108"/>
      <c r="H18" s="109">
        <v>100883689</v>
      </c>
      <c r="I18" s="79"/>
    </row>
    <row r="19" spans="1:9" ht="15" customHeight="1">
      <c r="A19" s="234"/>
      <c r="B19" s="237"/>
      <c r="C19" s="107" t="s">
        <v>314</v>
      </c>
      <c r="D19" s="108">
        <v>19372244</v>
      </c>
      <c r="E19" s="108">
        <v>23373853</v>
      </c>
      <c r="F19" s="108">
        <v>42746097</v>
      </c>
      <c r="G19" s="108"/>
      <c r="H19" s="109">
        <v>42746097</v>
      </c>
      <c r="I19" s="79"/>
    </row>
    <row r="20" spans="1:9" ht="15" customHeight="1">
      <c r="A20" s="234"/>
      <c r="B20" s="237"/>
      <c r="C20" s="107" t="s">
        <v>43</v>
      </c>
      <c r="D20" s="108">
        <v>7915177</v>
      </c>
      <c r="E20" s="108"/>
      <c r="F20" s="108">
        <v>7915177</v>
      </c>
      <c r="G20" s="108"/>
      <c r="H20" s="109">
        <v>7915177</v>
      </c>
      <c r="I20" s="79"/>
    </row>
    <row r="21" spans="1:9" ht="15" customHeight="1">
      <c r="A21" s="234"/>
      <c r="B21" s="237"/>
      <c r="C21" s="107" t="s">
        <v>315</v>
      </c>
      <c r="D21" s="108">
        <v>30857</v>
      </c>
      <c r="E21" s="108"/>
      <c r="F21" s="108">
        <v>30857</v>
      </c>
      <c r="G21" s="108"/>
      <c r="H21" s="109">
        <v>30857</v>
      </c>
      <c r="I21" s="79"/>
    </row>
    <row r="22" spans="1:9" ht="15" customHeight="1">
      <c r="A22" s="234"/>
      <c r="B22" s="237"/>
      <c r="C22" s="107" t="s">
        <v>316</v>
      </c>
      <c r="D22" s="108">
        <v>2422178</v>
      </c>
      <c r="E22" s="108"/>
      <c r="F22" s="108">
        <v>2422178</v>
      </c>
      <c r="G22" s="108"/>
      <c r="H22" s="109">
        <v>2422178</v>
      </c>
      <c r="I22" s="79"/>
    </row>
    <row r="23" spans="1:9" ht="15" customHeight="1">
      <c r="A23" s="234"/>
      <c r="B23" s="237"/>
      <c r="C23" s="110" t="s">
        <v>317</v>
      </c>
      <c r="D23" s="111">
        <v>1325337</v>
      </c>
      <c r="E23" s="111">
        <v>793299</v>
      </c>
      <c r="F23" s="111">
        <v>2118636</v>
      </c>
      <c r="G23" s="111"/>
      <c r="H23" s="112">
        <v>2118636</v>
      </c>
      <c r="I23" s="79"/>
    </row>
    <row r="24" spans="1:9" ht="15" customHeight="1">
      <c r="A24" s="234"/>
      <c r="B24" s="237"/>
      <c r="C24" s="119" t="s">
        <v>318</v>
      </c>
      <c r="D24" s="108">
        <v>348</v>
      </c>
      <c r="E24" s="108"/>
      <c r="F24" s="108">
        <v>348</v>
      </c>
      <c r="G24" s="108"/>
      <c r="H24" s="109">
        <v>348</v>
      </c>
      <c r="I24" s="79"/>
    </row>
    <row r="25" spans="1:9" ht="15" customHeight="1">
      <c r="A25" s="234"/>
      <c r="B25" s="237"/>
      <c r="C25" s="119" t="s">
        <v>319</v>
      </c>
      <c r="D25" s="108">
        <v>1959844</v>
      </c>
      <c r="E25" s="108">
        <v>2177645</v>
      </c>
      <c r="F25" s="108">
        <v>4137489</v>
      </c>
      <c r="G25" s="108"/>
      <c r="H25" s="109">
        <v>4137489</v>
      </c>
      <c r="I25" s="79"/>
    </row>
    <row r="26" spans="1:9" ht="15" customHeight="1">
      <c r="A26" s="234"/>
      <c r="B26" s="237"/>
      <c r="C26" s="119" t="s">
        <v>320</v>
      </c>
      <c r="D26" s="108">
        <v>-527910</v>
      </c>
      <c r="E26" s="108"/>
      <c r="F26" s="108">
        <v>-527910</v>
      </c>
      <c r="G26" s="108"/>
      <c r="H26" s="109">
        <v>-527910</v>
      </c>
      <c r="I26" s="79"/>
    </row>
    <row r="27" spans="1:9" ht="15" customHeight="1" thickBot="1">
      <c r="A27" s="234"/>
      <c r="B27" s="237"/>
      <c r="C27" s="120" t="s">
        <v>104</v>
      </c>
      <c r="D27" s="121">
        <v>14468</v>
      </c>
      <c r="E27" s="121"/>
      <c r="F27" s="121">
        <v>14468</v>
      </c>
      <c r="G27" s="121"/>
      <c r="H27" s="122">
        <v>14468</v>
      </c>
      <c r="I27" s="79"/>
    </row>
    <row r="28" spans="1:9" ht="15" customHeight="1" thickBot="1">
      <c r="A28" s="234"/>
      <c r="B28" s="238"/>
      <c r="C28" s="113" t="s">
        <v>321</v>
      </c>
      <c r="D28" s="114">
        <v>297261502</v>
      </c>
      <c r="E28" s="114">
        <v>251017479</v>
      </c>
      <c r="F28" s="114">
        <v>548278981</v>
      </c>
      <c r="G28" s="114"/>
      <c r="H28" s="115">
        <v>548278981</v>
      </c>
      <c r="I28" s="79"/>
    </row>
    <row r="29" spans="1:9" ht="15" customHeight="1" thickBot="1">
      <c r="A29" s="235"/>
      <c r="B29" s="232" t="s">
        <v>322</v>
      </c>
      <c r="C29" s="223"/>
      <c r="D29" s="114">
        <v>-3795146</v>
      </c>
      <c r="E29" s="114">
        <v>-1819656</v>
      </c>
      <c r="F29" s="114">
        <v>-5614802</v>
      </c>
      <c r="G29" s="114"/>
      <c r="H29" s="123">
        <v>-5614802</v>
      </c>
      <c r="I29" s="79"/>
    </row>
    <row r="30" spans="1:9" ht="15" customHeight="1">
      <c r="A30" s="239" t="s">
        <v>323</v>
      </c>
      <c r="B30" s="243" t="s">
        <v>300</v>
      </c>
      <c r="C30" s="110" t="s">
        <v>324</v>
      </c>
      <c r="D30" s="111">
        <v>39542</v>
      </c>
      <c r="E30" s="111">
        <v>3735</v>
      </c>
      <c r="F30" s="111">
        <v>43277</v>
      </c>
      <c r="G30" s="111"/>
      <c r="H30" s="112">
        <v>43277</v>
      </c>
      <c r="I30" s="79"/>
    </row>
    <row r="31" spans="1:9" ht="15" customHeight="1" thickBot="1">
      <c r="A31" s="240"/>
      <c r="B31" s="244"/>
      <c r="C31" s="124" t="s">
        <v>325</v>
      </c>
      <c r="D31" s="125">
        <v>1111692</v>
      </c>
      <c r="E31" s="125">
        <v>211271</v>
      </c>
      <c r="F31" s="125">
        <v>1322963</v>
      </c>
      <c r="G31" s="125"/>
      <c r="H31" s="126">
        <v>1322963</v>
      </c>
      <c r="I31" s="79"/>
    </row>
    <row r="32" spans="1:9" ht="15" customHeight="1" thickBot="1">
      <c r="A32" s="241"/>
      <c r="B32" s="245"/>
      <c r="C32" s="113" t="s">
        <v>326</v>
      </c>
      <c r="D32" s="114">
        <v>1151234</v>
      </c>
      <c r="E32" s="114">
        <v>215006</v>
      </c>
      <c r="F32" s="114">
        <v>1366240</v>
      </c>
      <c r="G32" s="114"/>
      <c r="H32" s="115">
        <v>1366240</v>
      </c>
      <c r="I32" s="79"/>
    </row>
    <row r="33" spans="1:9" ht="15" customHeight="1" thickBot="1">
      <c r="A33" s="241"/>
      <c r="B33" s="246" t="s">
        <v>311</v>
      </c>
      <c r="C33" s="110"/>
      <c r="D33" s="111"/>
      <c r="E33" s="111"/>
      <c r="F33" s="111"/>
      <c r="G33" s="111"/>
      <c r="H33" s="112"/>
      <c r="I33" s="79"/>
    </row>
    <row r="34" spans="1:9" ht="15" customHeight="1" thickBot="1">
      <c r="A34" s="241"/>
      <c r="B34" s="245"/>
      <c r="C34" s="113" t="s">
        <v>327</v>
      </c>
      <c r="D34" s="114"/>
      <c r="E34" s="114"/>
      <c r="F34" s="114"/>
      <c r="G34" s="114"/>
      <c r="H34" s="115"/>
      <c r="I34" s="79"/>
    </row>
    <row r="35" spans="1:9" ht="15" customHeight="1" thickBot="1">
      <c r="A35" s="242"/>
      <c r="B35" s="232" t="s">
        <v>328</v>
      </c>
      <c r="C35" s="223"/>
      <c r="D35" s="114">
        <v>1151234</v>
      </c>
      <c r="E35" s="114">
        <v>215006</v>
      </c>
      <c r="F35" s="114">
        <v>1366240</v>
      </c>
      <c r="G35" s="114"/>
      <c r="H35" s="115">
        <v>1366240</v>
      </c>
      <c r="I35" s="79"/>
    </row>
    <row r="36" spans="1:9" ht="15" customHeight="1" thickBot="1">
      <c r="A36" s="247" t="s">
        <v>329</v>
      </c>
      <c r="B36" s="248"/>
      <c r="C36" s="249"/>
      <c r="D36" s="114">
        <v>-2643912</v>
      </c>
      <c r="E36" s="114">
        <v>-1604650</v>
      </c>
      <c r="F36" s="114">
        <v>-4248562</v>
      </c>
      <c r="G36" s="114"/>
      <c r="H36" s="115">
        <v>-4248562</v>
      </c>
      <c r="I36" s="79"/>
    </row>
    <row r="37" spans="1:9" ht="15" customHeight="1">
      <c r="A37" s="226" t="s">
        <v>330</v>
      </c>
      <c r="B37" s="226" t="s">
        <v>300</v>
      </c>
      <c r="C37" s="127" t="s">
        <v>331</v>
      </c>
      <c r="D37" s="117"/>
      <c r="E37" s="117">
        <v>19999</v>
      </c>
      <c r="F37" s="117">
        <v>19999</v>
      </c>
      <c r="G37" s="117"/>
      <c r="H37" s="118">
        <v>19999</v>
      </c>
      <c r="I37" s="79"/>
    </row>
    <row r="38" spans="1:9" ht="15" customHeight="1" thickBot="1">
      <c r="A38" s="227"/>
      <c r="B38" s="226"/>
      <c r="C38" s="128" t="s">
        <v>332</v>
      </c>
      <c r="D38" s="111">
        <v>340000</v>
      </c>
      <c r="E38" s="111"/>
      <c r="F38" s="111">
        <v>340000</v>
      </c>
      <c r="G38" s="111">
        <v>-340000</v>
      </c>
      <c r="H38" s="112"/>
      <c r="I38" s="79"/>
    </row>
    <row r="39" spans="1:9" ht="15" customHeight="1" thickBot="1">
      <c r="A39" s="227"/>
      <c r="B39" s="229"/>
      <c r="C39" s="129" t="s">
        <v>333</v>
      </c>
      <c r="D39" s="114">
        <v>340000</v>
      </c>
      <c r="E39" s="114">
        <v>19999</v>
      </c>
      <c r="F39" s="114">
        <v>359999</v>
      </c>
      <c r="G39" s="114">
        <v>-340000</v>
      </c>
      <c r="H39" s="115">
        <v>19999</v>
      </c>
      <c r="I39" s="79"/>
    </row>
    <row r="40" spans="1:9" ht="15" customHeight="1">
      <c r="A40" s="227"/>
      <c r="B40" s="230" t="s">
        <v>311</v>
      </c>
      <c r="C40" s="130" t="s">
        <v>334</v>
      </c>
      <c r="D40" s="105">
        <v>1</v>
      </c>
      <c r="E40" s="105"/>
      <c r="F40" s="105">
        <v>1</v>
      </c>
      <c r="G40" s="105"/>
      <c r="H40" s="106">
        <v>1</v>
      </c>
      <c r="I40" s="79"/>
    </row>
    <row r="41" spans="1:9" ht="15" customHeight="1" thickBot="1">
      <c r="A41" s="227"/>
      <c r="B41" s="231"/>
      <c r="C41" s="119" t="s">
        <v>335</v>
      </c>
      <c r="D41" s="108"/>
      <c r="E41" s="108">
        <v>340000</v>
      </c>
      <c r="F41" s="108">
        <v>340000</v>
      </c>
      <c r="G41" s="108">
        <v>-340000</v>
      </c>
      <c r="H41" s="109"/>
      <c r="I41" s="79"/>
    </row>
    <row r="42" spans="1:9" ht="15" customHeight="1" thickBot="1">
      <c r="A42" s="227"/>
      <c r="B42" s="231"/>
      <c r="C42" s="129" t="s">
        <v>336</v>
      </c>
      <c r="D42" s="114">
        <v>1</v>
      </c>
      <c r="E42" s="114">
        <v>340000</v>
      </c>
      <c r="F42" s="114">
        <v>340001</v>
      </c>
      <c r="G42" s="114">
        <v>-340000</v>
      </c>
      <c r="H42" s="115">
        <v>1</v>
      </c>
      <c r="I42" s="79"/>
    </row>
    <row r="43" spans="1:9" ht="15" customHeight="1" thickBot="1">
      <c r="A43" s="228"/>
      <c r="B43" s="232" t="s">
        <v>337</v>
      </c>
      <c r="C43" s="223"/>
      <c r="D43" s="114">
        <v>339999</v>
      </c>
      <c r="E43" s="114">
        <v>-320001</v>
      </c>
      <c r="F43" s="114">
        <v>19998</v>
      </c>
      <c r="G43" s="114"/>
      <c r="H43" s="115">
        <v>19998</v>
      </c>
      <c r="I43" s="79"/>
    </row>
    <row r="44" spans="1:9" ht="15" customHeight="1" thickBot="1">
      <c r="A44" s="219" t="s">
        <v>338</v>
      </c>
      <c r="B44" s="222" t="s">
        <v>339</v>
      </c>
      <c r="C44" s="223"/>
      <c r="D44" s="114">
        <v>-2303913</v>
      </c>
      <c r="E44" s="114">
        <v>-1924651</v>
      </c>
      <c r="F44" s="114">
        <v>-4228564</v>
      </c>
      <c r="G44" s="114"/>
      <c r="H44" s="115">
        <v>-4228564</v>
      </c>
      <c r="I44" s="79"/>
    </row>
    <row r="45" spans="1:9" ht="15" customHeight="1" thickBot="1">
      <c r="A45" s="220"/>
      <c r="B45" s="222" t="s">
        <v>340</v>
      </c>
      <c r="C45" s="223"/>
      <c r="D45" s="114">
        <v>17794386</v>
      </c>
      <c r="E45" s="114">
        <v>28355814</v>
      </c>
      <c r="F45" s="114">
        <v>46150200</v>
      </c>
      <c r="G45" s="114"/>
      <c r="H45" s="115">
        <v>46150200</v>
      </c>
      <c r="I45" s="79"/>
    </row>
    <row r="46" spans="1:9" ht="15" customHeight="1" thickBot="1">
      <c r="A46" s="220"/>
      <c r="B46" s="222" t="s">
        <v>341</v>
      </c>
      <c r="C46" s="223"/>
      <c r="D46" s="114"/>
      <c r="E46" s="114"/>
      <c r="F46" s="114"/>
      <c r="G46" s="114"/>
      <c r="H46" s="115"/>
      <c r="I46" s="79"/>
    </row>
    <row r="47" spans="1:9" ht="15" customHeight="1" thickBot="1">
      <c r="A47" s="220"/>
      <c r="B47" s="222" t="s">
        <v>342</v>
      </c>
      <c r="C47" s="223"/>
      <c r="D47" s="114"/>
      <c r="E47" s="114"/>
      <c r="F47" s="114"/>
      <c r="G47" s="114"/>
      <c r="H47" s="115"/>
      <c r="I47" s="79"/>
    </row>
    <row r="48" spans="1:9" ht="15" customHeight="1" thickBot="1">
      <c r="A48" s="220"/>
      <c r="B48" s="222" t="s">
        <v>343</v>
      </c>
      <c r="C48" s="223"/>
      <c r="D48" s="114">
        <v>5655305</v>
      </c>
      <c r="E48" s="114"/>
      <c r="F48" s="114">
        <v>5655305</v>
      </c>
      <c r="G48" s="114"/>
      <c r="H48" s="115">
        <v>5655305</v>
      </c>
      <c r="I48" s="79"/>
    </row>
    <row r="49" spans="1:9" ht="15" customHeight="1" thickBot="1">
      <c r="A49" s="220"/>
      <c r="B49" s="222" t="s">
        <v>344</v>
      </c>
      <c r="C49" s="223"/>
      <c r="D49" s="114">
        <v>1048028</v>
      </c>
      <c r="E49" s="114">
        <v>3527</v>
      </c>
      <c r="F49" s="114">
        <v>1051555</v>
      </c>
      <c r="G49" s="114"/>
      <c r="H49" s="115">
        <v>1051555</v>
      </c>
      <c r="I49" s="79"/>
    </row>
    <row r="50" spans="1:9" ht="15" customHeight="1" thickBot="1">
      <c r="A50" s="221"/>
      <c r="B50" s="224" t="s">
        <v>345</v>
      </c>
      <c r="C50" s="225"/>
      <c r="D50" s="114">
        <v>22401663</v>
      </c>
      <c r="E50" s="114">
        <v>28352287</v>
      </c>
      <c r="F50" s="114">
        <v>50753950</v>
      </c>
      <c r="G50" s="114"/>
      <c r="H50" s="115">
        <v>50753950</v>
      </c>
      <c r="I50" s="79"/>
    </row>
    <row r="51" spans="1:9">
      <c r="C51" s="102" t="s">
        <v>22</v>
      </c>
      <c r="D51" s="103"/>
      <c r="E51" s="103"/>
      <c r="F51" s="103"/>
      <c r="G51" s="103"/>
      <c r="H51" s="103"/>
      <c r="I51" s="79"/>
    </row>
  </sheetData>
  <sheetProtection password="C4AD" sheet="1" objects="1" scenarios="1" formatCells="0" formatColumns="0" formatRows="0" insertColumns="0" insertRows="0" deleteColumns="0" deleteRows="0"/>
  <mergeCells count="24">
    <mergeCell ref="A37:A43"/>
    <mergeCell ref="B37:B39"/>
    <mergeCell ref="B40:B42"/>
    <mergeCell ref="B43:C43"/>
    <mergeCell ref="C4:H4"/>
    <mergeCell ref="C5:H5"/>
    <mergeCell ref="A6:C6"/>
    <mergeCell ref="A7:A29"/>
    <mergeCell ref="B7:B16"/>
    <mergeCell ref="B17:B28"/>
    <mergeCell ref="B29:C29"/>
    <mergeCell ref="A30:A35"/>
    <mergeCell ref="B30:B32"/>
    <mergeCell ref="B33:B34"/>
    <mergeCell ref="B35:C35"/>
    <mergeCell ref="A36:C36"/>
    <mergeCell ref="A44:A50"/>
    <mergeCell ref="B44:C44"/>
    <mergeCell ref="B45:C45"/>
    <mergeCell ref="B46:C46"/>
    <mergeCell ref="B47:C47"/>
    <mergeCell ref="B48:C48"/>
    <mergeCell ref="B49:C49"/>
    <mergeCell ref="B50:C50"/>
  </mergeCells>
  <phoneticPr fontId="2"/>
  <printOptions horizontalCentered="1"/>
  <pageMargins left="0.35433070866141736" right="0.19685039370078741" top="0.19685039370078741" bottom="0" header="0.51181102362204722" footer="0.5118110236220472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="60" zoomScaleNormal="100" workbookViewId="0">
      <selection activeCell="B5" sqref="B5"/>
    </sheetView>
  </sheetViews>
  <sheetFormatPr defaultRowHeight="13.5"/>
  <cols>
    <col min="1" max="1" width="40.625" customWidth="1"/>
    <col min="2" max="6" width="18.125" customWidth="1"/>
  </cols>
  <sheetData>
    <row r="1" spans="1:6" ht="61.7" customHeight="1"/>
    <row r="2" spans="1:6" ht="23.25" customHeight="1"/>
    <row r="3" spans="1:6" ht="10.5" customHeight="1"/>
    <row r="4" spans="1:6" ht="15" customHeight="1">
      <c r="A4" s="131" t="s">
        <v>10</v>
      </c>
      <c r="B4" s="132" t="s">
        <v>284</v>
      </c>
      <c r="C4" s="132" t="s">
        <v>285</v>
      </c>
      <c r="D4" s="133" t="s">
        <v>346</v>
      </c>
      <c r="E4" s="133" t="s">
        <v>287</v>
      </c>
      <c r="F4" s="133" t="s">
        <v>288</v>
      </c>
    </row>
    <row r="5" spans="1:6" ht="15" customHeight="1">
      <c r="A5" s="134" t="s">
        <v>138</v>
      </c>
      <c r="B5" s="135">
        <v>33204529</v>
      </c>
      <c r="C5" s="135">
        <v>31502793</v>
      </c>
      <c r="D5" s="135">
        <v>64707322</v>
      </c>
      <c r="E5" s="135">
        <v>0</v>
      </c>
      <c r="F5" s="135">
        <v>64707322</v>
      </c>
    </row>
    <row r="6" spans="1:6" ht="15" customHeight="1">
      <c r="A6" s="134" t="s">
        <v>147</v>
      </c>
      <c r="B6" s="135">
        <v>198462607</v>
      </c>
      <c r="C6" s="135">
        <v>55211077</v>
      </c>
      <c r="D6" s="135">
        <v>253673684</v>
      </c>
      <c r="E6" s="135">
        <v>0</v>
      </c>
      <c r="F6" s="135">
        <v>253673684</v>
      </c>
    </row>
    <row r="7" spans="1:6" ht="15" customHeight="1">
      <c r="A7" s="136" t="s">
        <v>149</v>
      </c>
      <c r="B7" s="137">
        <v>8726766</v>
      </c>
      <c r="C7" s="137">
        <v>0</v>
      </c>
      <c r="D7" s="137">
        <v>8726766</v>
      </c>
      <c r="E7" s="137">
        <v>0</v>
      </c>
      <c r="F7" s="137">
        <v>8726766</v>
      </c>
    </row>
    <row r="8" spans="1:6" ht="15" customHeight="1">
      <c r="A8" s="138" t="s">
        <v>157</v>
      </c>
      <c r="B8" s="139">
        <v>189735841</v>
      </c>
      <c r="C8" s="139">
        <v>55211077</v>
      </c>
      <c r="D8" s="139">
        <v>244946918</v>
      </c>
      <c r="E8" s="139">
        <v>0</v>
      </c>
      <c r="F8" s="139">
        <v>244946918</v>
      </c>
    </row>
    <row r="9" spans="1:6" ht="15" customHeight="1">
      <c r="A9" s="131" t="s">
        <v>195</v>
      </c>
      <c r="B9" s="135">
        <v>231667136</v>
      </c>
      <c r="C9" s="135">
        <v>86713870</v>
      </c>
      <c r="D9" s="135">
        <v>318381006</v>
      </c>
      <c r="E9" s="135">
        <v>0</v>
      </c>
      <c r="F9" s="135">
        <v>318381006</v>
      </c>
    </row>
    <row r="10" spans="1:6" ht="15" customHeight="1">
      <c r="A10" s="134" t="s">
        <v>139</v>
      </c>
      <c r="B10" s="135">
        <v>17810936</v>
      </c>
      <c r="C10" s="135">
        <v>8694741</v>
      </c>
      <c r="D10" s="135">
        <v>26505677</v>
      </c>
      <c r="E10" s="135">
        <v>0</v>
      </c>
      <c r="F10" s="135">
        <v>26505677</v>
      </c>
    </row>
    <row r="11" spans="1:6" ht="15" customHeight="1">
      <c r="A11" s="134" t="s">
        <v>148</v>
      </c>
      <c r="B11" s="135">
        <v>50826272</v>
      </c>
      <c r="C11" s="135">
        <v>30836470</v>
      </c>
      <c r="D11" s="135">
        <v>81662742</v>
      </c>
      <c r="E11" s="135">
        <v>0</v>
      </c>
      <c r="F11" s="135">
        <v>81662742</v>
      </c>
    </row>
    <row r="12" spans="1:6" ht="15" customHeight="1">
      <c r="A12" s="131" t="s">
        <v>152</v>
      </c>
      <c r="B12" s="135">
        <v>68637208</v>
      </c>
      <c r="C12" s="135">
        <v>39531211</v>
      </c>
      <c r="D12" s="135">
        <v>108168419</v>
      </c>
      <c r="E12" s="135">
        <v>0</v>
      </c>
      <c r="F12" s="135">
        <v>108168419</v>
      </c>
    </row>
    <row r="13" spans="1:6" ht="15" customHeight="1">
      <c r="A13" s="134" t="s">
        <v>156</v>
      </c>
      <c r="B13" s="135">
        <v>4200000</v>
      </c>
      <c r="C13" s="135">
        <v>0</v>
      </c>
      <c r="D13" s="135">
        <v>4200000</v>
      </c>
      <c r="E13" s="135">
        <v>0</v>
      </c>
      <c r="F13" s="135">
        <v>4200000</v>
      </c>
    </row>
    <row r="14" spans="1:6" ht="15" customHeight="1">
      <c r="A14" s="134" t="s">
        <v>159</v>
      </c>
      <c r="B14" s="135">
        <v>109222362</v>
      </c>
      <c r="C14" s="135">
        <v>0</v>
      </c>
      <c r="D14" s="135">
        <v>109222362</v>
      </c>
      <c r="E14" s="135">
        <v>0</v>
      </c>
      <c r="F14" s="135">
        <v>109222362</v>
      </c>
    </row>
    <row r="15" spans="1:6" ht="15" customHeight="1">
      <c r="A15" s="134" t="s">
        <v>165</v>
      </c>
      <c r="B15" s="135">
        <v>1430230</v>
      </c>
      <c r="C15" s="135">
        <v>0</v>
      </c>
      <c r="D15" s="135">
        <v>1430230</v>
      </c>
      <c r="E15" s="135">
        <v>0</v>
      </c>
      <c r="F15" s="135">
        <v>1430230</v>
      </c>
    </row>
    <row r="16" spans="1:6" ht="15" customHeight="1">
      <c r="A16" s="134" t="s">
        <v>167</v>
      </c>
      <c r="B16" s="135">
        <v>25775673</v>
      </c>
      <c r="C16" s="135">
        <v>18830372</v>
      </c>
      <c r="D16" s="135">
        <v>44606045</v>
      </c>
      <c r="E16" s="135">
        <v>0</v>
      </c>
      <c r="F16" s="135">
        <v>44606045</v>
      </c>
    </row>
    <row r="17" spans="1:6" ht="15" customHeight="1">
      <c r="A17" s="134" t="s">
        <v>187</v>
      </c>
      <c r="B17" s="135">
        <v>22401663</v>
      </c>
      <c r="C17" s="135">
        <v>28352287</v>
      </c>
      <c r="D17" s="135">
        <v>50753950</v>
      </c>
      <c r="E17" s="135">
        <v>0</v>
      </c>
      <c r="F17" s="135">
        <v>50753950</v>
      </c>
    </row>
    <row r="18" spans="1:6" ht="15" customHeight="1">
      <c r="A18" s="131" t="s">
        <v>194</v>
      </c>
      <c r="B18" s="135">
        <v>163029928</v>
      </c>
      <c r="C18" s="135">
        <v>47182659</v>
      </c>
      <c r="D18" s="135">
        <v>210212587</v>
      </c>
      <c r="E18" s="135">
        <v>0</v>
      </c>
      <c r="F18" s="135">
        <v>210212587</v>
      </c>
    </row>
    <row r="19" spans="1:6" ht="15" customHeight="1">
      <c r="A19" s="131" t="s">
        <v>196</v>
      </c>
      <c r="B19" s="135">
        <v>231667136</v>
      </c>
      <c r="C19" s="135">
        <v>86713870</v>
      </c>
      <c r="D19" s="135">
        <v>318381006</v>
      </c>
      <c r="E19" s="135">
        <v>0</v>
      </c>
      <c r="F19" s="135">
        <v>318381006</v>
      </c>
    </row>
  </sheetData>
  <sheetProtection password="C4AD" sheet="1" objects="1" scenarios="1" formatCells="0" formatColumns="0" formatRows="0" insertColumns="0" insertRows="0" deleteColumns="0" deleteRows="0"/>
  <phoneticPr fontId="2"/>
  <printOptions horizontalCentered="1"/>
  <pageMargins left="0.59055118110236227" right="0.31496062992125984" top="0.74803149606299213" bottom="0.74803149606299213" header="0" footer="0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法人全体</vt:lpstr>
      <vt:lpstr>第一号第一</vt:lpstr>
      <vt:lpstr>第二号第一</vt:lpstr>
      <vt:lpstr>第三号第一</vt:lpstr>
      <vt:lpstr>別紙④</vt:lpstr>
      <vt:lpstr>事業区分</vt:lpstr>
      <vt:lpstr>第一号第三</vt:lpstr>
      <vt:lpstr>第二号第三</vt:lpstr>
      <vt:lpstr>第三号第三</vt:lpstr>
      <vt:lpstr>拠点区分（社協事業）</vt:lpstr>
      <vt:lpstr>社協第一号第四</vt:lpstr>
      <vt:lpstr>社協第二号第四</vt:lpstr>
      <vt:lpstr>社協第三号第四</vt:lpstr>
      <vt:lpstr>拠点区分 (在宅事業)</vt:lpstr>
      <vt:lpstr>在宅第一号第四</vt:lpstr>
      <vt:lpstr>在宅第二号第四</vt:lpstr>
      <vt:lpstr>在宅第三号第四</vt:lpstr>
      <vt:lpstr>'拠点区分 (在宅事業)'!Print_Area</vt:lpstr>
      <vt:lpstr>事業区分!Print_Area</vt:lpstr>
      <vt:lpstr>第一号第三!Print_Area</vt:lpstr>
      <vt:lpstr>第三号第三!Print_Area</vt:lpstr>
      <vt:lpstr>在宅第一号第四!Print_Titles</vt:lpstr>
      <vt:lpstr>在宅第三号第四!Print_Titles</vt:lpstr>
      <vt:lpstr>在宅第二号第四!Print_Titles</vt:lpstr>
      <vt:lpstr>社協第一号第四!Print_Titles</vt:lpstr>
      <vt:lpstr>社協第三号第四!Print_Titles</vt:lpstr>
      <vt:lpstr>社協第二号第四!Print_Titles</vt:lpstr>
      <vt:lpstr>第一号第一!Print_Titles</vt:lpstr>
      <vt:lpstr>第三号第一!Print_Titles</vt:lpstr>
      <vt:lpstr>第三号第三!Print_Titles</vt:lpstr>
      <vt:lpstr>第二号第一!Print_Titles</vt:lpstr>
      <vt:lpstr>別紙④!Print_Titles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kcsw003</dc:creator>
  <cp:lastModifiedBy>kcsw014</cp:lastModifiedBy>
  <cp:lastPrinted>2017-06-26T08:30:56Z</cp:lastPrinted>
  <dcterms:created xsi:type="dcterms:W3CDTF">2014-10-08T02:49:52Z</dcterms:created>
  <dcterms:modified xsi:type="dcterms:W3CDTF">2017-07-03T09:33:12Z</dcterms:modified>
</cp:coreProperties>
</file>